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8" windowWidth="22980" windowHeight="876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J5" i="1" l="1"/>
  <c r="G5" i="1"/>
  <c r="F18" i="1"/>
  <c r="F12" i="1"/>
  <c r="F11" i="1"/>
  <c r="F7" i="1"/>
  <c r="F6" i="1"/>
  <c r="I30" i="1"/>
  <c r="E30" i="1"/>
  <c r="C30" i="1" s="1"/>
  <c r="C29" i="1"/>
  <c r="C28" i="1"/>
  <c r="C27" i="1"/>
  <c r="C26" i="1"/>
  <c r="C25" i="1"/>
  <c r="C24" i="1"/>
  <c r="F23" i="1"/>
  <c r="C23" i="1" s="1"/>
  <c r="C22" i="1"/>
  <c r="I21" i="1"/>
  <c r="C21" i="1" s="1"/>
  <c r="F20" i="1"/>
  <c r="C20" i="1" s="1"/>
  <c r="D19" i="1"/>
  <c r="C19" i="1" s="1"/>
  <c r="I18" i="1"/>
  <c r="E18" i="1"/>
  <c r="C17" i="1"/>
  <c r="C16" i="1"/>
  <c r="C15" i="1"/>
  <c r="I14" i="1"/>
  <c r="F14" i="1"/>
  <c r="E14" i="1"/>
  <c r="C13" i="1"/>
  <c r="I12" i="1"/>
  <c r="E12" i="1"/>
  <c r="I11" i="1"/>
  <c r="E11" i="1"/>
  <c r="H10" i="1"/>
  <c r="C10" i="1" s="1"/>
  <c r="C9" i="1"/>
  <c r="C8" i="1"/>
  <c r="I7" i="1"/>
  <c r="E7" i="1"/>
  <c r="I6" i="1"/>
  <c r="E6" i="1"/>
  <c r="D5" i="1" l="1"/>
  <c r="H5" i="1"/>
  <c r="I5" i="1"/>
  <c r="E5" i="1"/>
  <c r="C14" i="1"/>
  <c r="C12" i="1"/>
  <c r="C18" i="1"/>
  <c r="C11" i="1"/>
  <c r="C7" i="1"/>
  <c r="F5" i="1"/>
  <c r="C6" i="1"/>
  <c r="C5" i="1" l="1"/>
</calcChain>
</file>

<file path=xl/comments1.xml><?xml version="1.0" encoding="utf-8"?>
<comments xmlns="http://schemas.openxmlformats.org/spreadsheetml/2006/main">
  <authors>
    <author>Author</author>
  </authors>
  <commentList>
    <comment ref="F18" authorId="0">
      <text>
        <r>
          <rPr>
            <b/>
            <sz val="9"/>
            <color indexed="81"/>
            <rFont val="Tahoma"/>
            <family val="2"/>
          </rPr>
          <t>Author:</t>
        </r>
        <r>
          <rPr>
            <sz val="9"/>
            <color indexed="81"/>
            <rFont val="Tahoma"/>
            <family val="2"/>
          </rPr>
          <t xml:space="preserve">
6500 BCR+940 BEI
</t>
        </r>
      </text>
    </comment>
  </commentList>
</comments>
</file>

<file path=xl/sharedStrings.xml><?xml version="1.0" encoding="utf-8"?>
<sst xmlns="http://schemas.openxmlformats.org/spreadsheetml/2006/main" count="37" uniqueCount="37">
  <si>
    <t>Nr crt</t>
  </si>
  <si>
    <t>SPECIFICATIE</t>
  </si>
  <si>
    <t>TOTAL</t>
  </si>
  <si>
    <t>Buget local</t>
  </si>
  <si>
    <t>Buget de stat</t>
  </si>
  <si>
    <t>Credite bancare</t>
  </si>
  <si>
    <t>Surse proprii ale inst pub</t>
  </si>
  <si>
    <t xml:space="preserve"> Fond IID</t>
  </si>
  <si>
    <t>Surse nerambursabile</t>
  </si>
  <si>
    <t>CASH-FLOW BCR</t>
  </si>
  <si>
    <t>TOTAL GENERAL</t>
  </si>
  <si>
    <t>Coridorul de mobilitate Piata Emanuil Gojdu - Vasile Alecsandri  - (Piata Gojdu - etapa 1, Amenajare str. Vasile Alecsandri, 4 autobuze</t>
  </si>
  <si>
    <t xml:space="preserve">Coridorul de mobilitate urbana Piata Emanuil Gojdu - Piata Cetatei - (Piata Emanuil Gojdu - etapa 2, Park&amp;Ride, Modernizare punct de redresare in zona Cicero, 6 autobuze) </t>
  </si>
  <si>
    <t>Reabilitarea sistemului de termoficare urbana la nivelul municipiului Oradea, pentru perioada 2009-2028, Etapa III</t>
  </si>
  <si>
    <t>Modernizarea parcului de tramvaie  din Municipiul Oradea -etapa II</t>
  </si>
  <si>
    <t>Unitate de productie cogenerare de înaltă eficiență pentru înlocuirea blocului 1 existent (SF)</t>
  </si>
  <si>
    <t xml:space="preserve">Dezvoltarea si prioritizarea transportului de calatori din Municipiul Oradea (extindere linie tramvai, legatura linii tramvai Emanuel, acces depou OTL, legatura pe toate directiile cu str. D.Cantemir, Solutie inovativa unda verde Magheru)  </t>
  </si>
  <si>
    <t>Cresterea performantei  energetice la Spitalul Clinic Judetean de Urgenta</t>
  </si>
  <si>
    <t>Educatie digitala in invatamantul preuniversitar din Municipiul Oradea</t>
  </si>
  <si>
    <t xml:space="preserve">Valorificarea energiei geotermale în asociaţie cu pompe de căldură şi gaze naturale - cartierul Nufărul I </t>
  </si>
  <si>
    <t>Cresterea mobilitatii urbane din zona Nufarul-Cantemir</t>
  </si>
  <si>
    <t>Proiect integrat pentru dezvoltarea durabila in zona montana a judetului Bihor, imbunatatirea accesului si dezvoltarea serviciilor de sanatate in cazul interventiilor medicale in situatii de urgenta</t>
  </si>
  <si>
    <t>Mobilitate policentrica in Municipiul Oradea - coridor Magnolia, Cazaban, Nufarului</t>
  </si>
  <si>
    <t>Crearea unor trasee pietonale - P-ta Ferdinand; malul stâng al Crișului Repede; Libertatii; Aurel Lazar; construire Pod Centenar</t>
  </si>
  <si>
    <t>Exproprieri</t>
  </si>
  <si>
    <t xml:space="preserve">Extindere ambulator corp B Spitalul Clinic Judetean de Urgenta Oradea – Etapa I si Etapa II </t>
  </si>
  <si>
    <t>Cresterea performantei  energetice la Spitalul Clinic Municipal. G Curteanu</t>
  </si>
  <si>
    <t>Construire Camine Studentesti C1+C2 Campus Universitar</t>
  </si>
  <si>
    <t xml:space="preserve"> Reabilitarea cladirii PMO proiectare+exec</t>
  </si>
  <si>
    <t>Rk Bazin Olimpic (DALI+PT+exec)</t>
  </si>
  <si>
    <t>Consolidarea capacitatii unitatilor de invatamant de stat din Municipiul Oradea in vederea gestionarii situatiei de pandemie generata de virusul SARS-COV-2</t>
  </si>
  <si>
    <t>Pasaj str.Universitatii (proiectare+executie)</t>
  </si>
  <si>
    <t>Modernizare retele de distributie a energiei termice aferente PT 610</t>
  </si>
  <si>
    <t>Înlocuire secțiune caldă ITG</t>
  </si>
  <si>
    <t>Reabilitare fatade si amenajari interioare, reabilitare instalatii sanitare si electrice Scoala Gimnaziala nr.11</t>
  </si>
  <si>
    <t xml:space="preserve">Cresterea eficientei energetice a cladirilor existente la Liceul Teoretic Onisifor Ghibu din Municipiul Oradea   </t>
  </si>
  <si>
    <t>Top 25 investitii cuprinse in bugetul anului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</si>
</sst>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15" x14ac:knownFonts="1">
    <font>
      <sz val="11"/>
      <color theme="1"/>
      <name val="Calibri"/>
      <family val="2"/>
      <charset val="238"/>
      <scheme val="minor"/>
    </font>
    <font>
      <sz val="11"/>
      <color theme="1"/>
      <name val="Calibri"/>
      <family val="2"/>
      <charset val="238"/>
      <scheme val="minor"/>
    </font>
    <font>
      <sz val="10"/>
      <name val="Arial"/>
      <family val="2"/>
    </font>
    <font>
      <b/>
      <sz val="9"/>
      <name val="Arial"/>
      <family val="2"/>
    </font>
    <font>
      <b/>
      <sz val="10"/>
      <name val="Arial Narrow"/>
      <family val="2"/>
    </font>
    <font>
      <sz val="9"/>
      <name val="Arial"/>
      <family val="2"/>
    </font>
    <font>
      <sz val="10"/>
      <name val="Arial Narrow"/>
      <family val="2"/>
    </font>
    <font>
      <sz val="8"/>
      <name val="Arial"/>
      <family val="2"/>
    </font>
    <font>
      <sz val="10"/>
      <color indexed="8"/>
      <name val="Arial Narrow"/>
      <family val="2"/>
    </font>
    <font>
      <sz val="9"/>
      <name val="Arial"/>
      <family val="2"/>
      <charset val="238"/>
    </font>
    <font>
      <sz val="10"/>
      <name val="Arial"/>
      <family val="2"/>
      <charset val="238"/>
    </font>
    <font>
      <sz val="9"/>
      <name val="Times New Roman"/>
      <family val="1"/>
    </font>
    <font>
      <b/>
      <sz val="9"/>
      <color indexed="81"/>
      <name val="Tahoma"/>
      <family val="2"/>
    </font>
    <font>
      <sz val="9"/>
      <color indexed="81"/>
      <name val="Tahoma"/>
      <family val="2"/>
    </font>
    <font>
      <b/>
      <sz val="2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indexed="41"/>
        <bgColor indexed="64"/>
      </patternFill>
    </fill>
    <fill>
      <patternFill patternType="solid">
        <fgColor indexed="47"/>
        <bgColor indexed="64"/>
      </patternFill>
    </fill>
    <fill>
      <patternFill patternType="solid">
        <fgColor theme="9" tint="0.79998168889431442"/>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0" fontId="2" fillId="0" borderId="0"/>
    <xf numFmtId="0" fontId="10" fillId="0" borderId="0"/>
    <xf numFmtId="164" fontId="2" fillId="0" borderId="0" applyFont="0" applyFill="0" applyBorder="0" applyAlignment="0" applyProtection="0"/>
  </cellStyleXfs>
  <cellXfs count="24">
    <xf numFmtId="0" fontId="0" fillId="0" borderId="0" xfId="0"/>
    <xf numFmtId="3" fontId="3" fillId="0" borderId="1" xfId="2" applyNumberFormat="1" applyFont="1" applyBorder="1" applyAlignment="1">
      <alignment horizontal="center" vertical="center" wrapText="1"/>
    </xf>
    <xf numFmtId="3" fontId="4" fillId="0" borderId="1" xfId="2" applyNumberFormat="1" applyFont="1" applyBorder="1" applyAlignment="1">
      <alignment horizontal="center" vertical="center" wrapText="1"/>
    </xf>
    <xf numFmtId="4" fontId="3" fillId="0" borderId="1" xfId="2" applyNumberFormat="1" applyFont="1" applyBorder="1" applyAlignment="1">
      <alignment horizontal="center" vertical="center" wrapText="1"/>
    </xf>
    <xf numFmtId="4" fontId="3" fillId="2" borderId="1" xfId="2" applyNumberFormat="1" applyFont="1" applyFill="1" applyBorder="1" applyAlignment="1">
      <alignment horizontal="center" vertical="center" wrapText="1"/>
    </xf>
    <xf numFmtId="0" fontId="5" fillId="0" borderId="1" xfId="2" applyFont="1" applyBorder="1" applyAlignment="1">
      <alignment horizontal="center"/>
    </xf>
    <xf numFmtId="3" fontId="4" fillId="3" borderId="1" xfId="2" applyNumberFormat="1" applyFont="1" applyFill="1" applyBorder="1" applyAlignment="1">
      <alignment horizontal="center" vertical="center"/>
    </xf>
    <xf numFmtId="4" fontId="3" fillId="4" borderId="1" xfId="2" applyNumberFormat="1" applyFont="1" applyFill="1" applyBorder="1" applyAlignment="1">
      <alignment horizontal="right" vertical="center"/>
    </xf>
    <xf numFmtId="0" fontId="6" fillId="0" borderId="1" xfId="0" applyFont="1" applyFill="1" applyBorder="1" applyAlignment="1">
      <alignment vertical="center" wrapText="1"/>
    </xf>
    <xf numFmtId="4" fontId="5" fillId="2" borderId="1" xfId="2" applyNumberFormat="1" applyFont="1" applyFill="1" applyBorder="1" applyAlignment="1">
      <alignment horizontal="right" vertical="center" wrapText="1"/>
    </xf>
    <xf numFmtId="0" fontId="6" fillId="0" borderId="1" xfId="0" applyFont="1" applyFill="1" applyBorder="1" applyAlignment="1">
      <alignment horizontal="left" vertical="top" wrapText="1"/>
    </xf>
    <xf numFmtId="0" fontId="6" fillId="0" borderId="1" xfId="0" applyFont="1" applyBorder="1" applyAlignment="1">
      <alignment horizontal="left" vertical="center" wrapText="1"/>
    </xf>
    <xf numFmtId="0" fontId="6" fillId="5" borderId="1" xfId="0" applyFont="1" applyFill="1" applyBorder="1" applyAlignment="1">
      <alignment vertical="center" wrapText="1"/>
    </xf>
    <xf numFmtId="9" fontId="6" fillId="0" borderId="1" xfId="1" applyFont="1" applyFill="1" applyBorder="1" applyAlignment="1">
      <alignment vertical="center" wrapText="1"/>
    </xf>
    <xf numFmtId="4" fontId="7" fillId="2" borderId="1" xfId="2" applyNumberFormat="1" applyFont="1" applyFill="1" applyBorder="1" applyAlignment="1">
      <alignment horizontal="right" vertical="center"/>
    </xf>
    <xf numFmtId="0" fontId="8" fillId="0" borderId="1" xfId="2" applyFont="1" applyFill="1" applyBorder="1" applyAlignment="1">
      <alignment horizontal="left" vertical="top" wrapText="1"/>
    </xf>
    <xf numFmtId="4" fontId="9" fillId="2" borderId="1" xfId="2" applyNumberFormat="1" applyFont="1" applyFill="1" applyBorder="1" applyAlignment="1">
      <alignment horizontal="right" vertical="center" wrapText="1"/>
    </xf>
    <xf numFmtId="4" fontId="3" fillId="2" borderId="1" xfId="2" applyNumberFormat="1" applyFont="1" applyFill="1" applyBorder="1" applyAlignment="1">
      <alignment horizontal="right" vertical="center" wrapText="1"/>
    </xf>
    <xf numFmtId="0" fontId="5" fillId="2" borderId="1" xfId="2" applyFont="1" applyFill="1" applyBorder="1" applyAlignment="1">
      <alignment vertical="center"/>
    </xf>
    <xf numFmtId="4" fontId="7" fillId="2" borderId="1" xfId="2" applyNumberFormat="1" applyFont="1" applyFill="1" applyBorder="1" applyAlignment="1">
      <alignment horizontal="left" vertical="center"/>
    </xf>
    <xf numFmtId="3" fontId="6" fillId="6" borderId="1" xfId="3" applyNumberFormat="1" applyFont="1" applyFill="1" applyBorder="1" applyAlignment="1">
      <alignment horizontal="left" vertical="top" wrapText="1"/>
    </xf>
    <xf numFmtId="3" fontId="10" fillId="2" borderId="1" xfId="0" applyNumberFormat="1" applyFont="1" applyFill="1" applyBorder="1" applyAlignment="1">
      <alignment vertical="top" wrapText="1"/>
    </xf>
    <xf numFmtId="164" fontId="11" fillId="2" borderId="1" xfId="4" applyNumberFormat="1" applyFont="1" applyFill="1" applyBorder="1" applyAlignment="1">
      <alignment vertical="center"/>
    </xf>
    <xf numFmtId="0" fontId="14" fillId="0" borderId="0" xfId="0" applyFont="1" applyAlignment="1">
      <alignment horizontal="center"/>
    </xf>
  </cellXfs>
  <cellStyles count="5">
    <cellStyle name="Comma_Sheet1" xfId="4"/>
    <cellStyle name="Normal" xfId="0" builtinId="0"/>
    <cellStyle name="Normal_Sheet1" xfId="2"/>
    <cellStyle name="Normal_Sheet1 2" xfId="3"/>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J30"/>
  <sheetViews>
    <sheetView tabSelected="1" workbookViewId="0">
      <selection activeCell="B7" sqref="B7"/>
    </sheetView>
  </sheetViews>
  <sheetFormatPr defaultRowHeight="14.4" x14ac:dyDescent="0.3"/>
  <cols>
    <col min="1" max="1" width="4.21875" customWidth="1"/>
    <col min="2" max="2" width="55.6640625" customWidth="1"/>
    <col min="7" max="7" width="0" hidden="1" customWidth="1"/>
    <col min="10" max="10" width="0" hidden="1" customWidth="1"/>
  </cols>
  <sheetData>
    <row r="2" spans="1:10" ht="25.8" x14ac:dyDescent="0.5">
      <c r="A2" s="23" t="s">
        <v>36</v>
      </c>
      <c r="B2" s="23"/>
      <c r="C2" s="23"/>
      <c r="D2" s="23"/>
      <c r="E2" s="23"/>
      <c r="F2" s="23"/>
      <c r="G2" s="23"/>
      <c r="H2" s="23"/>
      <c r="I2" s="23"/>
    </row>
    <row r="4" spans="1:10" ht="36" x14ac:dyDescent="0.3">
      <c r="A4" s="1" t="s">
        <v>0</v>
      </c>
      <c r="B4" s="2" t="s">
        <v>1</v>
      </c>
      <c r="C4" s="3" t="s">
        <v>2</v>
      </c>
      <c r="D4" s="3" t="s">
        <v>3</v>
      </c>
      <c r="E4" s="3" t="s">
        <v>4</v>
      </c>
      <c r="F4" s="3" t="s">
        <v>5</v>
      </c>
      <c r="G4" s="3" t="s">
        <v>6</v>
      </c>
      <c r="H4" s="3" t="s">
        <v>7</v>
      </c>
      <c r="I4" s="3" t="s">
        <v>8</v>
      </c>
      <c r="J4" s="4" t="s">
        <v>9</v>
      </c>
    </row>
    <row r="5" spans="1:10" x14ac:dyDescent="0.3">
      <c r="A5" s="5"/>
      <c r="B5" s="6" t="s">
        <v>10</v>
      </c>
      <c r="C5" s="7">
        <f>SUM(C6:C30)</f>
        <v>675541.28</v>
      </c>
      <c r="D5" s="7">
        <f t="shared" ref="D5:J5" si="0">SUM(D6:D30)</f>
        <v>27434.840000000004</v>
      </c>
      <c r="E5" s="7">
        <f t="shared" si="0"/>
        <v>124220.76000000002</v>
      </c>
      <c r="F5" s="7">
        <f t="shared" si="0"/>
        <v>171505</v>
      </c>
      <c r="G5" s="7">
        <f t="shared" si="0"/>
        <v>0</v>
      </c>
      <c r="H5" s="7">
        <f t="shared" si="0"/>
        <v>22323.599999999999</v>
      </c>
      <c r="I5" s="7">
        <f t="shared" si="0"/>
        <v>330057.08000000007</v>
      </c>
      <c r="J5" s="7">
        <f t="shared" si="0"/>
        <v>0</v>
      </c>
    </row>
    <row r="6" spans="1:10" ht="27.6" x14ac:dyDescent="0.3">
      <c r="A6" s="5">
        <v>1</v>
      </c>
      <c r="B6" s="8" t="s">
        <v>11</v>
      </c>
      <c r="C6" s="9">
        <f>D6+E6+F6+G6+H6+I6+J6</f>
        <v>65976.52</v>
      </c>
      <c r="D6" s="9">
        <v>268.20999999999998</v>
      </c>
      <c r="E6" s="9">
        <f>7066.58</f>
        <v>7066.58</v>
      </c>
      <c r="F6" s="9">
        <f>20000+3650</f>
        <v>23650</v>
      </c>
      <c r="G6" s="9"/>
      <c r="H6" s="9"/>
      <c r="I6" s="9">
        <f>34991.73</f>
        <v>34991.730000000003</v>
      </c>
      <c r="J6" s="9"/>
    </row>
    <row r="7" spans="1:10" ht="41.4" x14ac:dyDescent="0.3">
      <c r="A7" s="5">
        <v>2</v>
      </c>
      <c r="B7" s="8" t="s">
        <v>12</v>
      </c>
      <c r="C7" s="9">
        <f>D7+E7+F7+G7+H7+I7+J7</f>
        <v>65036.6</v>
      </c>
      <c r="D7" s="9">
        <v>680.73</v>
      </c>
      <c r="E7" s="9">
        <f>4424.76</f>
        <v>4424.76</v>
      </c>
      <c r="F7" s="9">
        <f>25000+6000</f>
        <v>31000</v>
      </c>
      <c r="G7" s="9"/>
      <c r="H7" s="9"/>
      <c r="I7" s="9">
        <f>28931.11</f>
        <v>28931.11</v>
      </c>
      <c r="J7" s="9"/>
    </row>
    <row r="8" spans="1:10" ht="27.6" x14ac:dyDescent="0.3">
      <c r="A8" s="5">
        <v>3</v>
      </c>
      <c r="B8" s="10" t="s">
        <v>13</v>
      </c>
      <c r="C8" s="9">
        <f>D8+E8+F8+G8+H8+I8+J8</f>
        <v>63759.21</v>
      </c>
      <c r="D8" s="9">
        <v>0</v>
      </c>
      <c r="E8" s="9">
        <v>17130.45</v>
      </c>
      <c r="F8" s="9"/>
      <c r="G8" s="9"/>
      <c r="H8" s="9">
        <v>1076.81</v>
      </c>
      <c r="I8" s="9">
        <v>45551.95</v>
      </c>
      <c r="J8" s="9"/>
    </row>
    <row r="9" spans="1:10" x14ac:dyDescent="0.3">
      <c r="A9" s="5">
        <v>4</v>
      </c>
      <c r="B9" s="8" t="s">
        <v>14</v>
      </c>
      <c r="C9" s="9">
        <f>D9+E9+F9+G9+H9+I9+J9</f>
        <v>61980.2</v>
      </c>
      <c r="D9" s="9">
        <v>141.69999999999999</v>
      </c>
      <c r="E9" s="9">
        <v>16666.25</v>
      </c>
      <c r="F9" s="9">
        <v>900</v>
      </c>
      <c r="G9" s="9"/>
      <c r="H9" s="9"/>
      <c r="I9" s="9">
        <v>44272.25</v>
      </c>
      <c r="J9" s="9"/>
    </row>
    <row r="10" spans="1:10" ht="27.6" x14ac:dyDescent="0.3">
      <c r="A10" s="5">
        <v>5</v>
      </c>
      <c r="B10" s="8" t="s">
        <v>15</v>
      </c>
      <c r="C10" s="9">
        <f>D10+E10+F10+G10+H10+I10+J10</f>
        <v>38054.21</v>
      </c>
      <c r="D10" s="9"/>
      <c r="E10" s="9">
        <v>32200.76</v>
      </c>
      <c r="F10" s="9"/>
      <c r="G10" s="9"/>
      <c r="H10" s="9">
        <f>5682.49+170.96</f>
        <v>5853.45</v>
      </c>
      <c r="I10" s="9"/>
      <c r="J10" s="9"/>
    </row>
    <row r="11" spans="1:10" ht="55.2" x14ac:dyDescent="0.3">
      <c r="A11" s="5">
        <v>6</v>
      </c>
      <c r="B11" s="8" t="s">
        <v>16</v>
      </c>
      <c r="C11" s="9">
        <f>D11+E11+F11+G11+H11+I11+J11</f>
        <v>37163.25</v>
      </c>
      <c r="D11" s="9">
        <v>649.27</v>
      </c>
      <c r="E11" s="9">
        <f>3895.22</f>
        <v>3895.22</v>
      </c>
      <c r="F11" s="9">
        <f>3050+4100</f>
        <v>7150</v>
      </c>
      <c r="G11" s="9"/>
      <c r="H11" s="9"/>
      <c r="I11" s="9">
        <f>25468.76</f>
        <v>25468.76</v>
      </c>
      <c r="J11" s="9"/>
    </row>
    <row r="12" spans="1:10" x14ac:dyDescent="0.3">
      <c r="A12" s="5">
        <v>7</v>
      </c>
      <c r="B12" s="11" t="s">
        <v>17</v>
      </c>
      <c r="C12" s="9">
        <f>D12+E12+F12+G12+H12+I12+J12</f>
        <v>29342</v>
      </c>
      <c r="D12" s="9">
        <v>200</v>
      </c>
      <c r="E12" s="9">
        <f>2977</f>
        <v>2977</v>
      </c>
      <c r="F12" s="9">
        <f>358+6342</f>
        <v>6700</v>
      </c>
      <c r="G12" s="9"/>
      <c r="H12" s="9"/>
      <c r="I12" s="9">
        <f>19465</f>
        <v>19465</v>
      </c>
      <c r="J12" s="9"/>
    </row>
    <row r="13" spans="1:10" x14ac:dyDescent="0.3">
      <c r="A13" s="5">
        <v>8</v>
      </c>
      <c r="B13" s="12" t="s">
        <v>18</v>
      </c>
      <c r="C13" s="9">
        <f>D13+E13+F13+G13+H13+I13+J13</f>
        <v>26471.899999999998</v>
      </c>
      <c r="D13" s="9">
        <v>529.44000000000005</v>
      </c>
      <c r="E13" s="9"/>
      <c r="F13" s="9"/>
      <c r="G13" s="9"/>
      <c r="H13" s="9"/>
      <c r="I13" s="9">
        <v>25942.46</v>
      </c>
      <c r="J13" s="9"/>
    </row>
    <row r="14" spans="1:10" ht="27.6" x14ac:dyDescent="0.3">
      <c r="A14" s="5">
        <v>9</v>
      </c>
      <c r="B14" s="11" t="s">
        <v>19</v>
      </c>
      <c r="C14" s="9">
        <f>D14+E14+F14+G14+H14+I14+J14</f>
        <v>26029.239999999998</v>
      </c>
      <c r="D14" s="9">
        <v>90.460000000000036</v>
      </c>
      <c r="E14" s="9">
        <f>2578.61-1600</f>
        <v>978.61000000000013</v>
      </c>
      <c r="F14" s="9">
        <f>17000+1100</f>
        <v>18100</v>
      </c>
      <c r="G14" s="9"/>
      <c r="H14" s="9"/>
      <c r="I14" s="9">
        <f>16860.17-10000</f>
        <v>6860.1699999999983</v>
      </c>
      <c r="J14" s="9"/>
    </row>
    <row r="15" spans="1:10" x14ac:dyDescent="0.3">
      <c r="A15" s="5">
        <v>10</v>
      </c>
      <c r="B15" s="8" t="s">
        <v>20</v>
      </c>
      <c r="C15" s="9">
        <f>D15+E15+F15+G15+H15+I15+J15</f>
        <v>23890.79</v>
      </c>
      <c r="D15" s="9">
        <v>676.78</v>
      </c>
      <c r="E15" s="9">
        <v>3114.1</v>
      </c>
      <c r="F15" s="9"/>
      <c r="G15" s="9"/>
      <c r="H15" s="9"/>
      <c r="I15" s="9">
        <v>20099.91</v>
      </c>
      <c r="J15" s="9"/>
    </row>
    <row r="16" spans="1:10" ht="41.4" x14ac:dyDescent="0.3">
      <c r="A16" s="5">
        <v>11</v>
      </c>
      <c r="B16" s="11" t="s">
        <v>21</v>
      </c>
      <c r="C16" s="9">
        <f>D16+E16+F16+G16+H16+I16+J16</f>
        <v>23489.35</v>
      </c>
      <c r="D16" s="9">
        <v>473.19</v>
      </c>
      <c r="E16" s="9">
        <v>2915.61</v>
      </c>
      <c r="F16" s="9"/>
      <c r="G16" s="9"/>
      <c r="H16" s="9"/>
      <c r="I16" s="9">
        <v>20100.55</v>
      </c>
      <c r="J16" s="9"/>
    </row>
    <row r="17" spans="1:10" ht="27.6" x14ac:dyDescent="0.3">
      <c r="A17" s="5">
        <v>12</v>
      </c>
      <c r="B17" s="13" t="s">
        <v>22</v>
      </c>
      <c r="C17" s="9">
        <f>D17+E17+F17+G17+H17+I17+J17</f>
        <v>20488.64</v>
      </c>
      <c r="D17" s="9">
        <v>186.44</v>
      </c>
      <c r="E17" s="9">
        <v>2295.19</v>
      </c>
      <c r="F17" s="9">
        <v>3000</v>
      </c>
      <c r="G17" s="9"/>
      <c r="H17" s="9"/>
      <c r="I17" s="9">
        <v>15007.01</v>
      </c>
      <c r="J17" s="9"/>
    </row>
    <row r="18" spans="1:10" ht="27.6" x14ac:dyDescent="0.3">
      <c r="A18" s="5">
        <v>13</v>
      </c>
      <c r="B18" s="8" t="s">
        <v>23</v>
      </c>
      <c r="C18" s="9">
        <f>D18+E18+F18+G18+H18+I18+J18</f>
        <v>19255.04</v>
      </c>
      <c r="D18" s="9">
        <v>400.97999999999956</v>
      </c>
      <c r="E18" s="9">
        <f>1514.11</f>
        <v>1514.11</v>
      </c>
      <c r="F18" s="14">
        <f>940+3500+3000</f>
        <v>7440</v>
      </c>
      <c r="G18" s="9"/>
      <c r="H18" s="9"/>
      <c r="I18" s="9">
        <f>9899.95</f>
        <v>9899.9500000000007</v>
      </c>
      <c r="J18" s="9"/>
    </row>
    <row r="19" spans="1:10" x14ac:dyDescent="0.3">
      <c r="A19" s="5">
        <v>14</v>
      </c>
      <c r="B19" s="15" t="s">
        <v>24</v>
      </c>
      <c r="C19" s="9">
        <f>D19+E19+F19+G19+H19+I19+J19</f>
        <v>18681.22</v>
      </c>
      <c r="D19" s="16">
        <f>20000-821.8-3418+2921.02</f>
        <v>18681.22</v>
      </c>
      <c r="E19" s="17"/>
      <c r="F19" s="17"/>
      <c r="G19" s="17"/>
      <c r="H19" s="17"/>
      <c r="I19" s="17"/>
      <c r="J19" s="17"/>
    </row>
    <row r="20" spans="1:10" ht="27.6" x14ac:dyDescent="0.3">
      <c r="A20" s="5">
        <v>15</v>
      </c>
      <c r="B20" s="11" t="s">
        <v>25</v>
      </c>
      <c r="C20" s="9">
        <f>D20+E20+F20+G20+H20+I20+J20</f>
        <v>18176.54</v>
      </c>
      <c r="D20" s="9">
        <v>181.84</v>
      </c>
      <c r="E20" s="9">
        <v>556.44000000000005</v>
      </c>
      <c r="F20" s="9">
        <f>12000+1800</f>
        <v>13800</v>
      </c>
      <c r="G20" s="9"/>
      <c r="H20" s="9"/>
      <c r="I20" s="9">
        <v>3638.26</v>
      </c>
      <c r="J20" s="9"/>
    </row>
    <row r="21" spans="1:10" x14ac:dyDescent="0.3">
      <c r="A21" s="5">
        <v>16</v>
      </c>
      <c r="B21" s="11" t="s">
        <v>26</v>
      </c>
      <c r="C21" s="9">
        <f>D21+E21+F21+G21+H21+I21+J21</f>
        <v>17579.54</v>
      </c>
      <c r="D21" s="9">
        <v>100</v>
      </c>
      <c r="E21" s="9">
        <v>2318.7199999999998</v>
      </c>
      <c r="F21" s="9">
        <v>955</v>
      </c>
      <c r="G21" s="9"/>
      <c r="H21" s="9"/>
      <c r="I21" s="9">
        <f>15160.82-955</f>
        <v>14205.82</v>
      </c>
      <c r="J21" s="9"/>
    </row>
    <row r="22" spans="1:10" x14ac:dyDescent="0.3">
      <c r="A22" s="5">
        <v>17</v>
      </c>
      <c r="B22" s="15" t="s">
        <v>27</v>
      </c>
      <c r="C22" s="9">
        <f>D22+E22+F22+G22+H22+I22+J22</f>
        <v>17324</v>
      </c>
      <c r="D22" s="16"/>
      <c r="E22" s="17"/>
      <c r="F22" s="9">
        <v>17324</v>
      </c>
      <c r="G22" s="17"/>
      <c r="H22" s="17"/>
      <c r="I22" s="17"/>
      <c r="J22" s="17"/>
    </row>
    <row r="23" spans="1:10" x14ac:dyDescent="0.3">
      <c r="A23" s="5">
        <v>18</v>
      </c>
      <c r="B23" s="15" t="s">
        <v>28</v>
      </c>
      <c r="C23" s="9">
        <f>D23+E23+F23+G23+H23+I23+J23</f>
        <v>14850</v>
      </c>
      <c r="D23" s="16">
        <v>0</v>
      </c>
      <c r="E23" s="17"/>
      <c r="F23" s="9">
        <f>12000+910+1940</f>
        <v>14850</v>
      </c>
      <c r="G23" s="17"/>
      <c r="H23" s="17"/>
      <c r="I23" s="17"/>
      <c r="J23" s="17"/>
    </row>
    <row r="24" spans="1:10" x14ac:dyDescent="0.3">
      <c r="A24" s="5">
        <v>19</v>
      </c>
      <c r="B24" s="15" t="s">
        <v>29</v>
      </c>
      <c r="C24" s="9">
        <f>D24+E24+F24+G24+H24+I24+J24</f>
        <v>14800</v>
      </c>
      <c r="D24" s="16">
        <v>3800</v>
      </c>
      <c r="E24" s="17"/>
      <c r="F24" s="9">
        <v>11000</v>
      </c>
      <c r="G24" s="17"/>
      <c r="H24" s="17"/>
      <c r="I24" s="17"/>
      <c r="J24" s="17"/>
    </row>
    <row r="25" spans="1:10" ht="41.4" x14ac:dyDescent="0.3">
      <c r="A25" s="5">
        <v>20</v>
      </c>
      <c r="B25" s="12" t="s">
        <v>30</v>
      </c>
      <c r="C25" s="9">
        <f>D25+E25+F25+G25+H25+I25+J25</f>
        <v>13727.62</v>
      </c>
      <c r="D25" s="9"/>
      <c r="E25" s="9">
        <v>13727.62</v>
      </c>
      <c r="F25" s="9"/>
      <c r="G25" s="9"/>
      <c r="H25" s="9"/>
      <c r="I25" s="9"/>
      <c r="J25" s="9"/>
    </row>
    <row r="26" spans="1:10" x14ac:dyDescent="0.3">
      <c r="A26" s="5">
        <v>21</v>
      </c>
      <c r="B26" s="10" t="s">
        <v>31</v>
      </c>
      <c r="C26" s="9">
        <f>D26+E26+F26+G26+H26+I26+J26</f>
        <v>13636</v>
      </c>
      <c r="D26" s="9">
        <v>0</v>
      </c>
      <c r="E26" s="18"/>
      <c r="F26" s="19">
        <v>13636</v>
      </c>
      <c r="G26" s="17"/>
      <c r="H26" s="17"/>
      <c r="I26" s="18"/>
      <c r="J26" s="18"/>
    </row>
    <row r="27" spans="1:10" x14ac:dyDescent="0.3">
      <c r="A27" s="5">
        <v>22</v>
      </c>
      <c r="B27" s="11" t="s">
        <v>32</v>
      </c>
      <c r="C27" s="9">
        <f>D27+E27+F27+G27+H27+I27+J27</f>
        <v>13243.41</v>
      </c>
      <c r="D27" s="9"/>
      <c r="E27" s="9">
        <v>10050.07</v>
      </c>
      <c r="F27" s="9"/>
      <c r="G27" s="9"/>
      <c r="H27" s="9">
        <v>3193.34</v>
      </c>
      <c r="I27" s="9"/>
      <c r="J27" s="9"/>
    </row>
    <row r="28" spans="1:10" x14ac:dyDescent="0.3">
      <c r="A28" s="5">
        <v>23</v>
      </c>
      <c r="B28" s="20" t="s">
        <v>33</v>
      </c>
      <c r="C28" s="9">
        <f>D28+E28+F28+G28+H28+I28+J28</f>
        <v>12200</v>
      </c>
      <c r="D28" s="9"/>
      <c r="E28" s="21"/>
      <c r="F28" s="21"/>
      <c r="G28" s="21"/>
      <c r="H28" s="22">
        <v>12200</v>
      </c>
      <c r="I28" s="17"/>
      <c r="J28" s="17"/>
    </row>
    <row r="29" spans="1:10" ht="27.6" x14ac:dyDescent="0.3">
      <c r="A29" s="5">
        <v>24</v>
      </c>
      <c r="B29" s="11" t="s">
        <v>34</v>
      </c>
      <c r="C29" s="9">
        <f>D29+E29+F29+G29+H29+I29+J29</f>
        <v>10331</v>
      </c>
      <c r="D29" s="9">
        <v>208.58</v>
      </c>
      <c r="E29" s="9">
        <v>1342.77</v>
      </c>
      <c r="F29" s="9"/>
      <c r="G29" s="9"/>
      <c r="H29" s="9"/>
      <c r="I29" s="9">
        <v>8779.65</v>
      </c>
      <c r="J29" s="9"/>
    </row>
    <row r="30" spans="1:10" ht="27.6" x14ac:dyDescent="0.3">
      <c r="A30" s="5">
        <v>25</v>
      </c>
      <c r="B30" s="11" t="s">
        <v>35</v>
      </c>
      <c r="C30" s="9">
        <f>D30+E30+F30+G30+H30+I30+J30</f>
        <v>10055</v>
      </c>
      <c r="D30" s="9">
        <v>166</v>
      </c>
      <c r="E30" s="9">
        <f>1046.5</f>
        <v>1046.5</v>
      </c>
      <c r="F30" s="9">
        <v>2000</v>
      </c>
      <c r="G30" s="9"/>
      <c r="H30" s="9"/>
      <c r="I30" s="9">
        <f>6842.5</f>
        <v>6842.5</v>
      </c>
      <c r="J30" s="9"/>
    </row>
  </sheetData>
  <mergeCells count="1">
    <mergeCell ref="A2:I2"/>
  </mergeCells>
  <pageMargins left="0.25" right="0.25" top="0.75" bottom="0.75" header="0.3" footer="0.3"/>
  <pageSetup paperSize="9" scale="87" fitToHeight="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 Florea</dc:creator>
  <cp:lastModifiedBy>Eduard Florea</cp:lastModifiedBy>
  <cp:lastPrinted>2021-03-15T10:08:16Z</cp:lastPrinted>
  <dcterms:created xsi:type="dcterms:W3CDTF">2021-03-15T10:04:56Z</dcterms:created>
  <dcterms:modified xsi:type="dcterms:W3CDTF">2021-03-15T10:08:37Z</dcterms:modified>
</cp:coreProperties>
</file>