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alexandrula\Desktop\"/>
    </mc:Choice>
  </mc:AlternateContent>
  <xr:revisionPtr revIDLastSave="0" documentId="13_ncr:1_{7674CA1F-6EE2-4D46-B23B-342A8BC2A14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Sheet1!$A$1:$F$123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0" i="1" l="1"/>
  <c r="E119" i="1" l="1"/>
  <c r="E113" i="1"/>
  <c r="E98" i="1"/>
  <c r="E100" i="1" s="1"/>
  <c r="E89" i="1"/>
  <c r="E116" i="1" s="1"/>
  <c r="E121" i="1" s="1"/>
  <c r="F54" i="1"/>
  <c r="E106" i="1" s="1"/>
  <c r="F106" i="1" s="1"/>
  <c r="F44" i="1"/>
  <c r="F30" i="1"/>
  <c r="F14" i="1"/>
  <c r="F10" i="1"/>
  <c r="E120" i="1"/>
  <c r="E118" i="1"/>
  <c r="E117" i="1"/>
  <c r="E115" i="1"/>
  <c r="F110" i="1"/>
  <c r="F101" i="1"/>
  <c r="E101" i="1"/>
  <c r="F47" i="1"/>
  <c r="E105" i="1" s="1"/>
  <c r="F105" i="1" s="1"/>
  <c r="E104" i="1"/>
  <c r="F104" i="1" s="1"/>
  <c r="E103" i="1"/>
  <c r="F103" i="1" s="1"/>
  <c r="E102" i="1"/>
  <c r="F102" i="1" s="1"/>
  <c r="E107" i="1" l="1"/>
  <c r="F107" i="1" s="1"/>
  <c r="F100" i="1"/>
</calcChain>
</file>

<file path=xl/sharedStrings.xml><?xml version="1.0" encoding="utf-8"?>
<sst xmlns="http://schemas.openxmlformats.org/spreadsheetml/2006/main" count="206" uniqueCount="132">
  <si>
    <t>NR.</t>
  </si>
  <si>
    <t>CRT.</t>
  </si>
  <si>
    <t>TITLU PROIECT</t>
  </si>
  <si>
    <t>PROGRAM DE FINANȚARE</t>
  </si>
  <si>
    <t>PERIOADA DE  IMPLEMENTARE</t>
  </si>
  <si>
    <t>VALOARE</t>
  </si>
  <si>
    <t>LEI</t>
  </si>
  <si>
    <t xml:space="preserve">Implementarea de masuri active de conservare pe teritoriul Sitului Natura2000 ROSCI0322 Muntele Șes </t>
  </si>
  <si>
    <t>POIM 2014-2020 Axa Prioritară 4-Protecţia mediului prin măsuri de conservare a biodiversităţii, monitorizarea calităţii aerului şi decontaminare a siturilor poluate istoric</t>
  </si>
  <si>
    <t>13.07.2023 – 31.12.2025</t>
  </si>
  <si>
    <t xml:space="preserve">Implementarea de masuri active de conservare pe teritoriul sitului de importanţă comunitară ROSCI0240 Tășad </t>
  </si>
  <si>
    <t>POIM 2014-2020 Axa Prioritară 4-Protecţia mediului prin măsuri de conservare a biodiversităţii,monitorizarea calităţii aerului şi decontaminare a siturilor poluate istoric</t>
  </si>
  <si>
    <t>17.07.2023 – 31.12.2025</t>
  </si>
  <si>
    <t>TOTAL PROGRAM - POIM 2014-2020</t>
  </si>
  <si>
    <t xml:space="preserve">PDD 2021-2027_A15 - Conservarea biodiversității pentru a îndeplini cerințele directivelor de mediu - Proiecte etapizate </t>
  </si>
  <si>
    <t>11.07.2023 – 31.12.2025</t>
  </si>
  <si>
    <t>TOTAL PROGRAM – PDD 2021-2027</t>
  </si>
  <si>
    <t xml:space="preserve">Actualizarea Planului de Amenajare a Teritoriului Județean Bihor </t>
  </si>
  <si>
    <t>PNRR Componenta 10 Fondul Local</t>
  </si>
  <si>
    <t>14.06.2022 – 20.12.2025</t>
  </si>
  <si>
    <t xml:space="preserve">Creșterea eficienței energetice și reabilitarea imobilelor Spitalului de psihiatrie Nucet </t>
  </si>
  <si>
    <t>PNRR Componenta 5 Valul Renovării</t>
  </si>
  <si>
    <t>20.12.2022 – 12.06.2026</t>
  </si>
  <si>
    <t xml:space="preserve">Creșterea eficientei energetice si reabilitarea a 3 imobile ale DGASPC Bihor </t>
  </si>
  <si>
    <t>25.01.2023 – 25.01.2026</t>
  </si>
  <si>
    <t xml:space="preserve">Creșterea eficienței energetice și reabilitarea imobilului Terapie Ocupațională de la Spitalul de Psihiatrie Nucet </t>
  </si>
  <si>
    <t>08.02.2023 – 08.04.2026</t>
  </si>
  <si>
    <t xml:space="preserve">VELO APUSENI – Amenajare trasee cicloturistice în Munții Apuseni, pe zona Județelor Bihor, Cluj și Alba </t>
  </si>
  <si>
    <t>PNRR Componenta 11 Turism și Cultură</t>
  </si>
  <si>
    <t>01.02.2023 – 01.02.2026</t>
  </si>
  <si>
    <t xml:space="preserve">Consorțiu pentru învățământ dual „Campus Oradea” </t>
  </si>
  <si>
    <t>PNRR Componenta 15 Educație</t>
  </si>
  <si>
    <t>25.08.2023 – 30.06.2026</t>
  </si>
  <si>
    <t xml:space="preserve">Dotarea cu mobilier, materiale didactice și echipamente digitale a unităților de învățământ preuniversitar și a unităților conexe </t>
  </si>
  <si>
    <t>24.07.2023 – 31.03.2025</t>
  </si>
  <si>
    <t>Îmbunătățirea condițiilor de transport pentru elevii din Județul Bihor prin furnizarea de microbuze școlare electrice,</t>
  </si>
  <si>
    <t>25.08.2023 – 30.09.2025</t>
  </si>
  <si>
    <t>Modernizarea rețelei de biblioteci a Jud. Bihor pentru a deveni Hub-uri de dezvoltare a competențelor digitale</t>
  </si>
  <si>
    <t>PNRR Componenta 7 Digitalizare</t>
  </si>
  <si>
    <t>07.08.2023 – 30.06.2026</t>
  </si>
  <si>
    <t>TOTAL PROGRAM – PNRR</t>
  </si>
  <si>
    <t>Înființare Parc Științific și Tehnologic Bihor – Etapa 2</t>
  </si>
  <si>
    <t>PRNV/279/PRNV_P1/OP1/RSO1.1/PRNV_A27 - PRNV/2024/114.Etap, Axa prioritară 1 - O regiune competitivă prin inovare, digitalizare și întreprinderi dinamice, Prioritatea de investiții 1.1</t>
  </si>
  <si>
    <t>23.07.2024-30.06.2025</t>
  </si>
  <si>
    <t>(Buget total proiect: 6,787,049.12 lei)</t>
  </si>
  <si>
    <t>Buget partener Universitatea din Oradea 19,500.00 lei</t>
  </si>
  <si>
    <t>Construirea și reabilitarea legăturilor rutiere secundare către rețeaua rutieră și nodurile TEN-T din Județul Bihor</t>
  </si>
  <si>
    <t>PRNV/2023/521/1 - Construirea/reabilitarea legăturilor rutiere secundare către rețeaua rutieră și nodurile TEN-T</t>
  </si>
  <si>
    <t>23.12.2021 – 31.12.2027</t>
  </si>
  <si>
    <t>Creșterea eficienței energetice și reabilitarea clădirii situate în Oradea strada Republicii nr.35</t>
  </si>
  <si>
    <t>PRNV/2023/312.A/1 - Sprijinirea eficienței energetice în clădirile publice, inclusiv clădiri de patrimoniu</t>
  </si>
  <si>
    <t>01.08.2022 – 01.07.2025</t>
  </si>
  <si>
    <t>Implementare soluții de creștere a siguranței traficului pe rețeaua de drumuri județene din Județul Bihor</t>
  </si>
  <si>
    <t>PRNV/2023/522.A/1 - Soluții pentru creșterea siguranței traficului - investiții în siguranța infrastructurii rutiere</t>
  </si>
  <si>
    <t>01.06.2023 – 31.07.2026</t>
  </si>
  <si>
    <t>Amenajare intersecție denivelată între DJ 767M și DC 44 în vederea creșterii siguranței traficului</t>
  </si>
  <si>
    <t>14.06.2023 – 31.05.2026</t>
  </si>
  <si>
    <t>ÎNFIINȚARE PARC DE SPECIALIZARE INTELIGENTĂ ALEȘD</t>
  </si>
  <si>
    <t>PRNV/2023/132.A.1/1 - Sprijinirea dezvoltării parcurilor de specializare inteligentă</t>
  </si>
  <si>
    <t>01.04.2024 – 30.05.2026</t>
  </si>
  <si>
    <t>ÎNFIINȚARE PARC DE SPECIALIZARE INTELIGENTĂ BEIUȘ</t>
  </si>
  <si>
    <t>12.07.2022 – 30.05.2026</t>
  </si>
  <si>
    <t>ÎNFIINȚARE PARC DE SPECIALIZARE INTELIGENTĂ MARGHITA</t>
  </si>
  <si>
    <t>19.12.2022 – 30.05.2026</t>
  </si>
  <si>
    <t>ÎNFIINȚARE PARC DE SPECIALIZARE INTELIGENTĂ ȘTEI</t>
  </si>
  <si>
    <t>08.08.2022 – 25.05.2026</t>
  </si>
  <si>
    <t>MICROBUZE PENTRU TRANSPORTUL ELEVILOR DIN JUDEȚUL BIHOR</t>
  </si>
  <si>
    <t xml:space="preserve">AFM - Programului privind îmbunătăţirea calităţii aerului şi reducerea cantității de emisii de gaze cu efect de seră, </t>
  </si>
  <si>
    <t xml:space="preserve">18.04.2024 – 31.12.2026 </t>
  </si>
  <si>
    <t xml:space="preserve">Inel Rutier Metropolitan Oradea </t>
  </si>
  <si>
    <t>Programul Național de Investiții Anghel Saligny</t>
  </si>
  <si>
    <t>24.04.2023 – 31.12.2026</t>
  </si>
  <si>
    <t>TOTAL PROGRAM – Programul Național de Investiții Anghel Saligny</t>
  </si>
  <si>
    <t>„Laborator Cultural Transfrontalier Româno-Maghiar”, cu titlu în limba engleză „Romanian-Hungarian Cross-Border Cultural Living Lab, acronym CULTURAL LIVING LAB” – ROHU00618</t>
  </si>
  <si>
    <t>INTERREG ROHU 2021-2027</t>
  </si>
  <si>
    <t>01.01.2025 – 31.12.2027</t>
  </si>
  <si>
    <t>7,068,678.53 EURO – CJ Bihor</t>
  </si>
  <si>
    <t xml:space="preserve">”Valorificarea energiei regenerabile în zona transfrontalieră Româno-Maghiară”, cu titlul în engleză „Renewable Energy Works Well - RENEW” </t>
  </si>
  <si>
    <t>1,823,528.58 EURO – CJ Bihor</t>
  </si>
  <si>
    <t>TOTAL PROGRAM – INTERREG ROHU 2021-2027</t>
  </si>
  <si>
    <t>VALOARE TOTALĂ LEI</t>
  </si>
  <si>
    <t>STADIU</t>
  </si>
  <si>
    <t>POIM 2014-2020</t>
  </si>
  <si>
    <t>„EXECUȚIE LUCRĂRI DE LĂRGIRE DE LA DOUĂ LA PATRU BENZI DE CIRCULAŢIE PE DN 79 (E671) ÎNTRE ORADEA SI NOJORID SI AMENAJARE SENS GIRATORIU IN ZONA AEROPORTULUI"</t>
  </si>
  <si>
    <t>PT 2021-2027</t>
  </si>
  <si>
    <t xml:space="preserve">În evaluare </t>
  </si>
  <si>
    <t>(Contract de proiectare și execuție lucrări semnat, lucrări de execuție devieri rețele în derulare)</t>
  </si>
  <si>
    <t>“Execuție lucrări de lărgire de la două la patru benzi de circulație pe DN19 (E671) între pozițiile km 5+985 si km 9+731”</t>
  </si>
  <si>
    <t xml:space="preserve"> PT 2021-2027</t>
  </si>
  <si>
    <t>(Contract de proiectare și execuție lucrări semnat, documentații de proiectare în curs de avizare)</t>
  </si>
  <si>
    <t>Varianta de ocolire Beiuș</t>
  </si>
  <si>
    <t>Finalizat</t>
  </si>
  <si>
    <t>Varianta de ocolire Aleșd</t>
  </si>
  <si>
    <t>Drum de legătura între municipiul Oradea și comuna Sânmartin</t>
  </si>
  <si>
    <t>Pasaj denivelat pe DN 19 intersectie cu Calea Bihorului</t>
  </si>
  <si>
    <t>În evaluare</t>
  </si>
  <si>
    <t>(PTE elaborat, procedura de achiziție publică a contractului de executie lucrari este în desfășurare)</t>
  </si>
  <si>
    <t>Pasaj denivelat pe Centura Oradea intersectie cu Centura Osorhei</t>
  </si>
  <si>
    <t>Pasaj denivelat pe DN 79 intersectie cu drumuri colectoare in zona Aeroport</t>
  </si>
  <si>
    <t>Pasaj denivelat pe DN 79 intersectie cu Centura Oradea</t>
  </si>
  <si>
    <t>Pasaj pietonal  Centura Oradea – Czaran Gyula</t>
  </si>
  <si>
    <t xml:space="preserve">(PTE elaborat, In faza pregătirii documentației pentru procedura de achiziție) </t>
  </si>
  <si>
    <t>Pasaj pietonal  Centura Oradea – Arena Sportivă</t>
  </si>
  <si>
    <t>(PTE elaborat, In faza pregătirii documentației pentru procedura de achiziție)</t>
  </si>
  <si>
    <t>Pasaj pietonal  Centura Oradea – Strada Apateului</t>
  </si>
  <si>
    <t>Pasaj pietonal  Centura Oradea – DN 76</t>
  </si>
  <si>
    <t>PASAJ RUTIER PE CENTURA ORADEA KM 12+320</t>
  </si>
  <si>
    <t>(SF ELABORAT)</t>
  </si>
  <si>
    <t>Îmbunătățirea transportului județean de călători în zona de Sud-Vest a Județului Bihor</t>
  </si>
  <si>
    <t>PRNV/2023/523/1 - Îmbunătățirea transportului județean de călători</t>
  </si>
  <si>
    <t>Îmbunătățirea transportului județean de călători în zona de Centru-Est a Județului Bihor</t>
  </si>
  <si>
    <t>Îmbunătățirea transportului județean de călători în zona de Nord a Județului Bihor</t>
  </si>
  <si>
    <t>DEZVOLTAREA REȚELEI DE TRAM-TRAIN METROPOLITAN ORADEA</t>
  </si>
  <si>
    <t>Implementarea de masuri active de conservare pe teritoriul sitului Natura 2000 ROSCI0062 Defileul Crişului Repede - Pădurea Craiului</t>
  </si>
  <si>
    <t>TOTAL PROGRAM – PRNV</t>
  </si>
  <si>
    <t>TOTAL PROGRAM – AFM</t>
  </si>
  <si>
    <t>TOTAL PROGRAM</t>
  </si>
  <si>
    <t>POIM 2014 - 2020</t>
  </si>
  <si>
    <t>PRNV 2021 - 2027</t>
  </si>
  <si>
    <t>PDD 2021 - 2027</t>
  </si>
  <si>
    <t>AFM</t>
  </si>
  <si>
    <t>PT 2021 - 2027</t>
  </si>
  <si>
    <t>TOTAL GENERAL, din care:</t>
  </si>
  <si>
    <t>FINALIZATE IN 2024 (10 proiecte)</t>
  </si>
  <si>
    <t>INFRASTRUCTURA DE TRANSPORT - rutiera</t>
  </si>
  <si>
    <t>INFRASTRUCTURA DE TRANSPORT - aeriană</t>
  </si>
  <si>
    <t>INFRASTRUCTURA DE TRANSPORT - feroviară</t>
  </si>
  <si>
    <t>INFRASTRUCTURA DE TRANSPORT - TOTAL</t>
  </si>
  <si>
    <t>INFRASTRUCTURA PENTRU MEDIUL DE AFACERI</t>
  </si>
  <si>
    <t>INFRASTRUCTURA EDUCAȚIONALĂ</t>
  </si>
  <si>
    <t>INFRASTRUCTURA CULTURAL - RECREATIVĂ</t>
  </si>
  <si>
    <t>INFRASTRUCTURA SOCIO - ADMINISTRATIVĂ si SĂNĂTATE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</si>
</sst>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lei&quot;;[Red]\-#,##0.00\ &quot;lei&quot;"/>
    <numFmt numFmtId="165" formatCode="#,##0.00\ [$EUR]"/>
  </numFmts>
  <fonts count="9" x14ac:knownFonts="1">
    <font>
      <sz val="11"/>
      <color theme="1"/>
      <name val="Calibri"/>
      <family val="2"/>
      <charset val="238"/>
      <scheme val="minor"/>
    </font>
    <font>
      <b/>
      <sz val="11"/>
      <color rgb="FFFFFFFF"/>
      <name val="Arial"/>
      <family val="2"/>
    </font>
    <font>
      <b/>
      <sz val="11"/>
      <color rgb="FF1F3864"/>
      <name val="Times New Roman"/>
      <family val="1"/>
    </font>
    <font>
      <b/>
      <u/>
      <sz val="11"/>
      <color rgb="FF1F3864"/>
      <name val="Times New Roman"/>
      <family val="1"/>
    </font>
    <font>
      <b/>
      <i/>
      <sz val="12"/>
      <color rgb="FF1F3864"/>
      <name val="Times New Roman"/>
      <family val="1"/>
    </font>
    <font>
      <b/>
      <i/>
      <sz val="12"/>
      <color rgb="FFFF0000"/>
      <name val="Times New Roman"/>
      <family val="1"/>
    </font>
    <font>
      <sz val="12"/>
      <color rgb="FFFF0000"/>
      <name val="Times New Roman"/>
      <family val="1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BDD6EE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DBEBD0"/>
        <bgColor indexed="64"/>
      </patternFill>
    </fill>
    <fill>
      <patternFill patternType="solid">
        <fgColor rgb="FFB7D8A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6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 style="thick">
        <color rgb="FFFFFFFF"/>
      </bottom>
      <diagonal/>
    </border>
    <border>
      <left/>
      <right style="medium">
        <color rgb="FFFFFFFF"/>
      </right>
      <top style="medium">
        <color rgb="FFFFFFFF"/>
      </top>
      <bottom/>
      <diagonal/>
    </border>
    <border>
      <left/>
      <right style="medium">
        <color rgb="FFFFFFFF"/>
      </right>
      <top/>
      <bottom style="thick">
        <color rgb="FFFFFFFF"/>
      </bottom>
      <diagonal/>
    </border>
    <border>
      <left style="medium">
        <color rgb="FFFFFFFF"/>
      </left>
      <right style="thick">
        <color rgb="FFFFFFFF"/>
      </right>
      <top/>
      <bottom style="medium">
        <color rgb="FFFFFFFF"/>
      </bottom>
      <diagonal/>
    </border>
    <border>
      <left style="medium">
        <color rgb="FFFFFFFF"/>
      </left>
      <right style="thick">
        <color rgb="FFFFFFFF"/>
      </right>
      <top/>
      <bottom/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/>
      <right style="medium">
        <color rgb="FFFFFFFF"/>
      </right>
      <top/>
      <bottom/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 style="medium">
        <color rgb="FFFFFFFF"/>
      </left>
      <right/>
      <top/>
      <bottom/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 style="medium">
        <color rgb="FFFFFFFF"/>
      </left>
      <right style="thick">
        <color rgb="FFFFFFFF"/>
      </right>
      <top style="thick">
        <color rgb="FFFFFFFF"/>
      </top>
      <bottom/>
      <diagonal/>
    </border>
    <border>
      <left style="thick">
        <color rgb="FFFFFFFF"/>
      </left>
      <right style="medium">
        <color rgb="FFFFFFFF"/>
      </right>
      <top style="thick">
        <color rgb="FFFFFFFF"/>
      </top>
      <bottom/>
      <diagonal/>
    </border>
    <border>
      <left style="thick">
        <color rgb="FFFFFFFF"/>
      </left>
      <right style="medium">
        <color rgb="FFFFFFFF"/>
      </right>
      <top/>
      <bottom/>
      <diagonal/>
    </border>
    <border>
      <left style="thick">
        <color rgb="FFFFFFFF"/>
      </left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/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thick">
        <color rgb="FFFFFFFF"/>
      </right>
      <top style="medium">
        <color rgb="FFFFFFFF"/>
      </top>
      <bottom/>
      <diagonal/>
    </border>
    <border>
      <left style="thick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/>
      <top style="medium">
        <color rgb="FFFFFFFF"/>
      </top>
      <bottom/>
      <diagonal/>
    </border>
    <border>
      <left/>
      <right/>
      <top style="medium">
        <color rgb="FFFFFFFF"/>
      </top>
      <bottom/>
      <diagonal/>
    </border>
  </borders>
  <cellStyleXfs count="1">
    <xf numFmtId="0" fontId="0" fillId="0" borderId="0"/>
  </cellStyleXfs>
  <cellXfs count="138">
    <xf numFmtId="0" fontId="0" fillId="0" borderId="0" xfId="0"/>
    <xf numFmtId="0" fontId="1" fillId="3" borderId="1" xfId="0" applyFont="1" applyFill="1" applyBorder="1" applyAlignment="1">
      <alignment horizontal="justify" vertical="center" wrapText="1"/>
    </xf>
    <xf numFmtId="0" fontId="1" fillId="3" borderId="2" xfId="0" applyFont="1" applyFill="1" applyBorder="1" applyAlignment="1">
      <alignment horizontal="justify" vertical="center" wrapText="1"/>
    </xf>
    <xf numFmtId="0" fontId="1" fillId="3" borderId="3" xfId="0" applyFont="1" applyFill="1" applyBorder="1" applyAlignment="1">
      <alignment horizontal="justify" vertical="center" wrapText="1"/>
    </xf>
    <xf numFmtId="0" fontId="1" fillId="3" borderId="4" xfId="0" applyFont="1" applyFill="1" applyBorder="1" applyAlignment="1">
      <alignment horizontal="justify" vertical="center" wrapText="1"/>
    </xf>
    <xf numFmtId="0" fontId="2" fillId="2" borderId="7" xfId="0" applyFont="1" applyFill="1" applyBorder="1" applyAlignment="1">
      <alignment horizontal="justify" vertical="center" wrapText="1"/>
    </xf>
    <xf numFmtId="0" fontId="1" fillId="2" borderId="5" xfId="0" applyFont="1" applyFill="1" applyBorder="1" applyAlignment="1">
      <alignment horizontal="justify" vertical="center" wrapText="1"/>
    </xf>
    <xf numFmtId="0" fontId="2" fillId="2" borderId="7" xfId="0" applyFont="1" applyFill="1" applyBorder="1" applyAlignment="1">
      <alignment horizontal="center" vertical="center" wrapText="1"/>
    </xf>
    <xf numFmtId="164" fontId="2" fillId="2" borderId="7" xfId="0" applyNumberFormat="1" applyFont="1" applyFill="1" applyBorder="1" applyAlignment="1">
      <alignment vertical="center" wrapText="1"/>
    </xf>
    <xf numFmtId="0" fontId="2" fillId="2" borderId="8" xfId="0" applyFont="1" applyFill="1" applyBorder="1" applyAlignment="1">
      <alignment vertical="center" wrapText="1"/>
    </xf>
    <xf numFmtId="164" fontId="3" fillId="2" borderId="8" xfId="0" applyNumberFormat="1" applyFont="1" applyFill="1" applyBorder="1" applyAlignment="1">
      <alignment vertical="center" wrapText="1"/>
    </xf>
    <xf numFmtId="0" fontId="2" fillId="2" borderId="7" xfId="0" applyFont="1" applyFill="1" applyBorder="1" applyAlignment="1">
      <alignment vertical="center" wrapText="1"/>
    </xf>
    <xf numFmtId="0" fontId="1" fillId="3" borderId="13" xfId="0" applyFont="1" applyFill="1" applyBorder="1" applyAlignment="1">
      <alignment horizontal="justify" vertical="center" wrapText="1"/>
    </xf>
    <xf numFmtId="0" fontId="1" fillId="3" borderId="8" xfId="0" applyFont="1" applyFill="1" applyBorder="1" applyAlignment="1">
      <alignment horizontal="justify" vertical="center" wrapText="1"/>
    </xf>
    <xf numFmtId="164" fontId="3" fillId="2" borderId="7" xfId="0" applyNumberFormat="1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justify" vertical="center" wrapText="1"/>
    </xf>
    <xf numFmtId="0" fontId="4" fillId="4" borderId="2" xfId="0" applyFont="1" applyFill="1" applyBorder="1" applyAlignment="1">
      <alignment horizontal="justify" vertical="center" wrapText="1"/>
    </xf>
    <xf numFmtId="0" fontId="4" fillId="6" borderId="8" xfId="0" applyFont="1" applyFill="1" applyBorder="1" applyAlignment="1">
      <alignment horizontal="justify" vertical="center" wrapText="1"/>
    </xf>
    <xf numFmtId="0" fontId="4" fillId="6" borderId="7" xfId="0" applyFont="1" applyFill="1" applyBorder="1" applyAlignment="1">
      <alignment horizontal="justify" vertical="center" wrapText="1"/>
    </xf>
    <xf numFmtId="0" fontId="5" fillId="6" borderId="8" xfId="0" applyFont="1" applyFill="1" applyBorder="1" applyAlignment="1">
      <alignment horizontal="justify" vertical="center" wrapText="1"/>
    </xf>
    <xf numFmtId="0" fontId="0" fillId="6" borderId="7" xfId="0" applyFill="1" applyBorder="1" applyAlignment="1">
      <alignment vertical="top" wrapText="1"/>
    </xf>
    <xf numFmtId="0" fontId="5" fillId="6" borderId="7" xfId="0" applyFont="1" applyFill="1" applyBorder="1" applyAlignment="1">
      <alignment horizontal="justify" vertical="center" wrapText="1"/>
    </xf>
    <xf numFmtId="0" fontId="1" fillId="4" borderId="1" xfId="0" applyFont="1" applyFill="1" applyBorder="1" applyAlignment="1">
      <alignment horizontal="justify" vertical="center" wrapText="1"/>
    </xf>
    <xf numFmtId="0" fontId="1" fillId="4" borderId="2" xfId="0" applyFont="1" applyFill="1" applyBorder="1" applyAlignment="1">
      <alignment horizontal="justify" vertical="center" wrapText="1"/>
    </xf>
    <xf numFmtId="0" fontId="1" fillId="4" borderId="5" xfId="0" applyFont="1" applyFill="1" applyBorder="1" applyAlignment="1">
      <alignment horizontal="justify" vertical="center" wrapText="1"/>
    </xf>
    <xf numFmtId="0" fontId="2" fillId="5" borderId="7" xfId="0" applyFont="1" applyFill="1" applyBorder="1" applyAlignment="1">
      <alignment horizontal="justify" vertical="center" wrapText="1"/>
    </xf>
    <xf numFmtId="164" fontId="2" fillId="5" borderId="7" xfId="0" applyNumberFormat="1" applyFont="1" applyFill="1" applyBorder="1" applyAlignment="1">
      <alignment horizontal="right" vertical="center" wrapText="1"/>
    </xf>
    <xf numFmtId="0" fontId="2" fillId="5" borderId="7" xfId="0" applyFont="1" applyFill="1" applyBorder="1" applyAlignment="1">
      <alignment vertical="center" wrapText="1"/>
    </xf>
    <xf numFmtId="0" fontId="2" fillId="6" borderId="7" xfId="0" applyFont="1" applyFill="1" applyBorder="1" applyAlignment="1">
      <alignment horizontal="justify" vertical="center" wrapText="1"/>
    </xf>
    <xf numFmtId="164" fontId="2" fillId="6" borderId="7" xfId="0" applyNumberFormat="1" applyFont="1" applyFill="1" applyBorder="1" applyAlignment="1">
      <alignment horizontal="right" vertical="center" wrapText="1"/>
    </xf>
    <xf numFmtId="0" fontId="2" fillId="6" borderId="7" xfId="0" applyFont="1" applyFill="1" applyBorder="1" applyAlignment="1">
      <alignment vertical="center" wrapText="1"/>
    </xf>
    <xf numFmtId="164" fontId="3" fillId="7" borderId="7" xfId="0" applyNumberFormat="1" applyFont="1" applyFill="1" applyBorder="1" applyAlignment="1">
      <alignment vertical="center" wrapText="1"/>
    </xf>
    <xf numFmtId="0" fontId="0" fillId="7" borderId="0" xfId="0" applyFill="1"/>
    <xf numFmtId="0" fontId="2" fillId="7" borderId="7" xfId="0" applyFont="1" applyFill="1" applyBorder="1" applyAlignment="1">
      <alignment horizontal="justify" vertical="center" wrapText="1"/>
    </xf>
    <xf numFmtId="0" fontId="1" fillId="7" borderId="5" xfId="0" applyFont="1" applyFill="1" applyBorder="1" applyAlignment="1">
      <alignment horizontal="justify" vertical="center" wrapText="1"/>
    </xf>
    <xf numFmtId="0" fontId="2" fillId="7" borderId="7" xfId="0" applyFont="1" applyFill="1" applyBorder="1" applyAlignment="1">
      <alignment horizontal="center" vertical="center" wrapText="1"/>
    </xf>
    <xf numFmtId="164" fontId="2" fillId="7" borderId="7" xfId="0" applyNumberFormat="1" applyFont="1" applyFill="1" applyBorder="1" applyAlignment="1">
      <alignment vertical="center" wrapText="1"/>
    </xf>
    <xf numFmtId="0" fontId="2" fillId="7" borderId="8" xfId="0" applyFont="1" applyFill="1" applyBorder="1" applyAlignment="1">
      <alignment vertical="center" wrapText="1"/>
    </xf>
    <xf numFmtId="164" fontId="3" fillId="7" borderId="8" xfId="0" applyNumberFormat="1" applyFont="1" applyFill="1" applyBorder="1" applyAlignment="1">
      <alignment vertical="center" wrapText="1"/>
    </xf>
    <xf numFmtId="0" fontId="2" fillId="7" borderId="7" xfId="0" applyFont="1" applyFill="1" applyBorder="1" applyAlignment="1">
      <alignment vertical="center" wrapText="1"/>
    </xf>
    <xf numFmtId="0" fontId="1" fillId="8" borderId="5" xfId="0" applyFont="1" applyFill="1" applyBorder="1" applyAlignment="1">
      <alignment horizontal="justify" vertical="center" wrapText="1"/>
    </xf>
    <xf numFmtId="0" fontId="2" fillId="8" borderId="7" xfId="0" applyFont="1" applyFill="1" applyBorder="1" applyAlignment="1">
      <alignment horizontal="justify" vertical="center" wrapText="1"/>
    </xf>
    <xf numFmtId="0" fontId="2" fillId="8" borderId="7" xfId="0" applyFont="1" applyFill="1" applyBorder="1" applyAlignment="1">
      <alignment horizontal="center" vertical="center" wrapText="1"/>
    </xf>
    <xf numFmtId="164" fontId="2" fillId="8" borderId="7" xfId="0" applyNumberFormat="1" applyFont="1" applyFill="1" applyBorder="1" applyAlignment="1">
      <alignment vertical="center" wrapText="1"/>
    </xf>
    <xf numFmtId="0" fontId="0" fillId="8" borderId="0" xfId="0" applyFill="1"/>
    <xf numFmtId="164" fontId="2" fillId="2" borderId="8" xfId="0" applyNumberFormat="1" applyFont="1" applyFill="1" applyBorder="1" applyAlignment="1">
      <alignment vertical="center" wrapText="1"/>
    </xf>
    <xf numFmtId="4" fontId="5" fillId="6" borderId="8" xfId="0" applyNumberFormat="1" applyFont="1" applyFill="1" applyBorder="1" applyAlignment="1">
      <alignment horizontal="justify" vertical="center" wrapText="1"/>
    </xf>
    <xf numFmtId="4" fontId="6" fillId="6" borderId="7" xfId="0" applyNumberFormat="1" applyFont="1" applyFill="1" applyBorder="1" applyAlignment="1">
      <alignment vertical="center" wrapText="1"/>
    </xf>
    <xf numFmtId="4" fontId="5" fillId="6" borderId="7" xfId="0" applyNumberFormat="1" applyFont="1" applyFill="1" applyBorder="1" applyAlignment="1">
      <alignment horizontal="justify" vertical="center" wrapText="1"/>
    </xf>
    <xf numFmtId="4" fontId="2" fillId="7" borderId="21" xfId="0" applyNumberFormat="1" applyFont="1" applyFill="1" applyBorder="1" applyAlignment="1">
      <alignment vertical="center" wrapText="1"/>
    </xf>
    <xf numFmtId="164" fontId="0" fillId="0" borderId="0" xfId="0" applyNumberFormat="1"/>
    <xf numFmtId="164" fontId="7" fillId="0" borderId="0" xfId="0" applyNumberFormat="1" applyFont="1"/>
    <xf numFmtId="165" fontId="0" fillId="0" borderId="0" xfId="0" applyNumberFormat="1"/>
    <xf numFmtId="164" fontId="8" fillId="0" borderId="0" xfId="0" applyNumberFormat="1" applyFont="1"/>
    <xf numFmtId="0" fontId="8" fillId="0" borderId="0" xfId="0" applyFont="1"/>
    <xf numFmtId="0" fontId="1" fillId="4" borderId="1" xfId="0" applyFont="1" applyFill="1" applyBorder="1" applyAlignment="1">
      <alignment horizontal="justify" vertical="center" wrapText="1"/>
    </xf>
    <xf numFmtId="0" fontId="1" fillId="4" borderId="2" xfId="0" applyFont="1" applyFill="1" applyBorder="1" applyAlignment="1">
      <alignment horizontal="justify" vertical="center" wrapText="1"/>
    </xf>
    <xf numFmtId="0" fontId="5" fillId="4" borderId="22" xfId="0" applyFont="1" applyFill="1" applyBorder="1" applyAlignment="1">
      <alignment horizontal="justify" vertical="center" wrapText="1"/>
    </xf>
    <xf numFmtId="0" fontId="5" fillId="4" borderId="5" xfId="0" applyFont="1" applyFill="1" applyBorder="1" applyAlignment="1">
      <alignment horizontal="justify" vertical="center" wrapText="1"/>
    </xf>
    <xf numFmtId="0" fontId="5" fillId="6" borderId="23" xfId="0" applyFont="1" applyFill="1" applyBorder="1" applyAlignment="1">
      <alignment horizontal="justify" vertical="center" wrapText="1"/>
    </xf>
    <xf numFmtId="0" fontId="5" fillId="6" borderId="17" xfId="0" applyFont="1" applyFill="1" applyBorder="1" applyAlignment="1">
      <alignment horizontal="justify" vertical="center" wrapText="1"/>
    </xf>
    <xf numFmtId="0" fontId="5" fillId="6" borderId="1" xfId="0" applyFont="1" applyFill="1" applyBorder="1" applyAlignment="1">
      <alignment horizontal="justify" vertical="center" wrapText="1"/>
    </xf>
    <xf numFmtId="0" fontId="5" fillId="6" borderId="9" xfId="0" applyFont="1" applyFill="1" applyBorder="1" applyAlignment="1">
      <alignment horizontal="justify" vertical="center" wrapText="1"/>
    </xf>
    <xf numFmtId="4" fontId="5" fillId="6" borderId="1" xfId="0" applyNumberFormat="1" applyFont="1" applyFill="1" applyBorder="1" applyAlignment="1">
      <alignment horizontal="justify" vertical="center" wrapText="1"/>
    </xf>
    <xf numFmtId="4" fontId="5" fillId="6" borderId="9" xfId="0" applyNumberFormat="1" applyFont="1" applyFill="1" applyBorder="1" applyAlignment="1">
      <alignment horizontal="justify" vertical="center" wrapText="1"/>
    </xf>
    <xf numFmtId="0" fontId="4" fillId="4" borderId="22" xfId="0" applyFont="1" applyFill="1" applyBorder="1" applyAlignment="1">
      <alignment horizontal="justify" vertical="center" wrapText="1"/>
    </xf>
    <xf numFmtId="0" fontId="4" fillId="4" borderId="5" xfId="0" applyFont="1" applyFill="1" applyBorder="1" applyAlignment="1">
      <alignment horizontal="justify" vertical="center" wrapText="1"/>
    </xf>
    <xf numFmtId="0" fontId="4" fillId="6" borderId="23" xfId="0" applyFont="1" applyFill="1" applyBorder="1" applyAlignment="1">
      <alignment horizontal="justify" vertical="center" wrapText="1"/>
    </xf>
    <xf numFmtId="0" fontId="4" fillId="6" borderId="17" xfId="0" applyFont="1" applyFill="1" applyBorder="1" applyAlignment="1">
      <alignment horizontal="justify" vertical="center" wrapText="1"/>
    </xf>
    <xf numFmtId="0" fontId="4" fillId="6" borderId="1" xfId="0" applyFont="1" applyFill="1" applyBorder="1" applyAlignment="1">
      <alignment horizontal="justify" vertical="center" wrapText="1"/>
    </xf>
    <xf numFmtId="0" fontId="4" fillId="6" borderId="9" xfId="0" applyFont="1" applyFill="1" applyBorder="1" applyAlignment="1">
      <alignment horizontal="justify" vertical="center" wrapText="1"/>
    </xf>
    <xf numFmtId="4" fontId="4" fillId="6" borderId="1" xfId="0" applyNumberFormat="1" applyFont="1" applyFill="1" applyBorder="1" applyAlignment="1">
      <alignment horizontal="justify" vertical="center" wrapText="1"/>
    </xf>
    <xf numFmtId="4" fontId="4" fillId="6" borderId="9" xfId="0" applyNumberFormat="1" applyFont="1" applyFill="1" applyBorder="1" applyAlignment="1">
      <alignment horizontal="justify" vertical="center" wrapText="1"/>
    </xf>
    <xf numFmtId="0" fontId="5" fillId="4" borderId="6" xfId="0" applyFont="1" applyFill="1" applyBorder="1" applyAlignment="1">
      <alignment horizontal="justify" vertical="center" wrapText="1"/>
    </xf>
    <xf numFmtId="0" fontId="5" fillId="6" borderId="16" xfId="0" applyFont="1" applyFill="1" applyBorder="1" applyAlignment="1">
      <alignment horizontal="justify" vertical="center" wrapText="1"/>
    </xf>
    <xf numFmtId="0" fontId="4" fillId="4" borderId="1" xfId="0" applyFont="1" applyFill="1" applyBorder="1" applyAlignment="1">
      <alignment horizontal="justify" vertical="center" wrapText="1"/>
    </xf>
    <xf numFmtId="0" fontId="4" fillId="4" borderId="2" xfId="0" applyFont="1" applyFill="1" applyBorder="1" applyAlignment="1">
      <alignment horizontal="justify" vertical="center" wrapText="1"/>
    </xf>
    <xf numFmtId="0" fontId="5" fillId="6" borderId="13" xfId="0" applyFont="1" applyFill="1" applyBorder="1" applyAlignment="1">
      <alignment horizontal="justify" vertical="center" wrapText="1"/>
    </xf>
    <xf numFmtId="0" fontId="2" fillId="7" borderId="19" xfId="0" applyFont="1" applyFill="1" applyBorder="1" applyAlignment="1">
      <alignment horizontal="right" vertical="center" wrapText="1"/>
    </xf>
    <xf numFmtId="0" fontId="2" fillId="7" borderId="20" xfId="0" applyFont="1" applyFill="1" applyBorder="1" applyAlignment="1">
      <alignment horizontal="right" vertical="center" wrapText="1"/>
    </xf>
    <xf numFmtId="0" fontId="2" fillId="7" borderId="21" xfId="0" applyFont="1" applyFill="1" applyBorder="1" applyAlignment="1">
      <alignment horizontal="right" vertical="center" wrapText="1"/>
    </xf>
    <xf numFmtId="0" fontId="1" fillId="2" borderId="22" xfId="0" applyFont="1" applyFill="1" applyBorder="1" applyAlignment="1">
      <alignment horizontal="justify" vertical="center" wrapText="1"/>
    </xf>
    <xf numFmtId="0" fontId="1" fillId="2" borderId="5" xfId="0" applyFont="1" applyFill="1" applyBorder="1" applyAlignment="1">
      <alignment horizontal="justify" vertical="center" wrapText="1"/>
    </xf>
    <xf numFmtId="0" fontId="2" fillId="2" borderId="23" xfId="0" applyFont="1" applyFill="1" applyBorder="1" applyAlignment="1">
      <alignment horizontal="justify" vertical="center" wrapText="1"/>
    </xf>
    <xf numFmtId="0" fontId="2" fillId="2" borderId="17" xfId="0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justify" vertical="center" wrapText="1"/>
    </xf>
    <xf numFmtId="0" fontId="2" fillId="2" borderId="9" xfId="0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164" fontId="2" fillId="7" borderId="1" xfId="0" applyNumberFormat="1" applyFont="1" applyFill="1" applyBorder="1" applyAlignment="1">
      <alignment vertical="center" wrapText="1"/>
    </xf>
    <xf numFmtId="164" fontId="2" fillId="7" borderId="9" xfId="0" applyNumberFormat="1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justify" vertical="center" wrapText="1"/>
    </xf>
    <xf numFmtId="0" fontId="1" fillId="3" borderId="2" xfId="0" applyFont="1" applyFill="1" applyBorder="1" applyAlignment="1">
      <alignment horizontal="justify" vertical="center" wrapText="1"/>
    </xf>
    <xf numFmtId="164" fontId="2" fillId="2" borderId="1" xfId="0" applyNumberFormat="1" applyFont="1" applyFill="1" applyBorder="1" applyAlignment="1">
      <alignment vertical="center" wrapText="1"/>
    </xf>
    <xf numFmtId="164" fontId="2" fillId="2" borderId="9" xfId="0" applyNumberFormat="1" applyFont="1" applyFill="1" applyBorder="1" applyAlignment="1">
      <alignment vertical="center" wrapText="1"/>
    </xf>
    <xf numFmtId="0" fontId="2" fillId="2" borderId="19" xfId="0" applyFont="1" applyFill="1" applyBorder="1" applyAlignment="1">
      <alignment horizontal="right" vertical="center" wrapText="1"/>
    </xf>
    <xf numFmtId="0" fontId="2" fillId="2" borderId="20" xfId="0" applyFont="1" applyFill="1" applyBorder="1" applyAlignment="1">
      <alignment horizontal="right" vertical="center" wrapText="1"/>
    </xf>
    <xf numFmtId="0" fontId="2" fillId="2" borderId="21" xfId="0" applyFont="1" applyFill="1" applyBorder="1" applyAlignment="1">
      <alignment horizontal="right" vertical="center" wrapText="1"/>
    </xf>
    <xf numFmtId="0" fontId="2" fillId="7" borderId="24" xfId="0" applyFont="1" applyFill="1" applyBorder="1" applyAlignment="1">
      <alignment horizontal="right" vertical="center" wrapText="1"/>
    </xf>
    <xf numFmtId="0" fontId="2" fillId="7" borderId="25" xfId="0" applyFont="1" applyFill="1" applyBorder="1" applyAlignment="1">
      <alignment horizontal="right" vertical="center" wrapText="1"/>
    </xf>
    <xf numFmtId="0" fontId="2" fillId="7" borderId="3" xfId="0" applyFont="1" applyFill="1" applyBorder="1" applyAlignment="1">
      <alignment horizontal="right" vertical="center" wrapText="1"/>
    </xf>
    <xf numFmtId="0" fontId="2" fillId="7" borderId="12" xfId="0" applyFont="1" applyFill="1" applyBorder="1" applyAlignment="1">
      <alignment horizontal="right" vertical="center" wrapText="1"/>
    </xf>
    <xf numFmtId="0" fontId="2" fillId="7" borderId="0" xfId="0" applyFont="1" applyFill="1" applyAlignment="1">
      <alignment horizontal="right" vertical="center" wrapText="1"/>
    </xf>
    <xf numFmtId="0" fontId="2" fillId="7" borderId="8" xfId="0" applyFont="1" applyFill="1" applyBorder="1" applyAlignment="1">
      <alignment horizontal="right" vertical="center" wrapText="1"/>
    </xf>
    <xf numFmtId="0" fontId="2" fillId="7" borderId="10" xfId="0" applyFont="1" applyFill="1" applyBorder="1" applyAlignment="1">
      <alignment horizontal="right" vertical="center" wrapText="1"/>
    </xf>
    <xf numFmtId="0" fontId="2" fillId="7" borderId="11" xfId="0" applyFont="1" applyFill="1" applyBorder="1" applyAlignment="1">
      <alignment horizontal="right" vertical="center" wrapText="1"/>
    </xf>
    <xf numFmtId="0" fontId="2" fillId="7" borderId="7" xfId="0" applyFont="1" applyFill="1" applyBorder="1" applyAlignment="1">
      <alignment horizontal="right" vertical="center" wrapText="1"/>
    </xf>
    <xf numFmtId="0" fontId="2" fillId="2" borderId="24" xfId="0" applyFont="1" applyFill="1" applyBorder="1" applyAlignment="1">
      <alignment horizontal="right" vertical="center" wrapText="1"/>
    </xf>
    <xf numFmtId="0" fontId="2" fillId="2" borderId="25" xfId="0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right" vertical="center" wrapText="1"/>
    </xf>
    <xf numFmtId="0" fontId="2" fillId="2" borderId="12" xfId="0" applyFont="1" applyFill="1" applyBorder="1" applyAlignment="1">
      <alignment horizontal="right" vertical="center" wrapText="1"/>
    </xf>
    <xf numFmtId="0" fontId="2" fillId="2" borderId="0" xfId="0" applyFont="1" applyFill="1" applyAlignment="1">
      <alignment horizontal="right" vertical="center" wrapText="1"/>
    </xf>
    <xf numFmtId="0" fontId="2" fillId="2" borderId="8" xfId="0" applyFont="1" applyFill="1" applyBorder="1" applyAlignment="1">
      <alignment horizontal="right" vertical="center" wrapText="1"/>
    </xf>
    <xf numFmtId="0" fontId="2" fillId="2" borderId="10" xfId="0" applyFont="1" applyFill="1" applyBorder="1" applyAlignment="1">
      <alignment horizontal="right" vertical="center" wrapText="1"/>
    </xf>
    <xf numFmtId="0" fontId="2" fillId="2" borderId="11" xfId="0" applyFont="1" applyFill="1" applyBorder="1" applyAlignment="1">
      <alignment horizontal="right" vertical="center" wrapText="1"/>
    </xf>
    <xf numFmtId="0" fontId="2" fillId="2" borderId="7" xfId="0" applyFont="1" applyFill="1" applyBorder="1" applyAlignment="1">
      <alignment horizontal="right" vertical="center" wrapText="1"/>
    </xf>
    <xf numFmtId="0" fontId="2" fillId="7" borderId="19" xfId="0" applyFont="1" applyFill="1" applyBorder="1" applyAlignment="1">
      <alignment horizontal="center" vertical="center" wrapText="1"/>
    </xf>
    <xf numFmtId="0" fontId="2" fillId="7" borderId="2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1" fillId="7" borderId="22" xfId="0" applyFont="1" applyFill="1" applyBorder="1" applyAlignment="1">
      <alignment horizontal="justify" vertical="center" wrapText="1"/>
    </xf>
    <xf numFmtId="0" fontId="1" fillId="7" borderId="5" xfId="0" applyFont="1" applyFill="1" applyBorder="1" applyAlignment="1">
      <alignment horizontal="justify" vertical="center" wrapText="1"/>
    </xf>
    <xf numFmtId="0" fontId="2" fillId="7" borderId="23" xfId="0" applyFont="1" applyFill="1" applyBorder="1" applyAlignment="1">
      <alignment horizontal="justify" vertical="center" wrapText="1"/>
    </xf>
    <xf numFmtId="0" fontId="2" fillId="7" borderId="17" xfId="0" applyFont="1" applyFill="1" applyBorder="1" applyAlignment="1">
      <alignment horizontal="justify" vertical="center" wrapText="1"/>
    </xf>
    <xf numFmtId="0" fontId="2" fillId="7" borderId="1" xfId="0" applyFont="1" applyFill="1" applyBorder="1" applyAlignment="1">
      <alignment horizontal="justify" vertical="center" wrapText="1"/>
    </xf>
    <xf numFmtId="0" fontId="2" fillId="7" borderId="9" xfId="0" applyFont="1" applyFill="1" applyBorder="1" applyAlignment="1">
      <alignment horizontal="justify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7" borderId="9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justify" vertical="center" wrapText="1"/>
    </xf>
    <xf numFmtId="0" fontId="1" fillId="2" borderId="6" xfId="0" applyFont="1" applyFill="1" applyBorder="1" applyAlignment="1">
      <alignment horizontal="justify" vertical="center" wrapText="1"/>
    </xf>
    <xf numFmtId="0" fontId="2" fillId="2" borderId="15" xfId="0" applyFont="1" applyFill="1" applyBorder="1" applyAlignment="1">
      <alignment horizontal="justify" vertical="center" wrapText="1"/>
    </xf>
    <xf numFmtId="0" fontId="2" fillId="2" borderId="16" xfId="0" applyFont="1" applyFill="1" applyBorder="1" applyAlignment="1">
      <alignment horizontal="justify" vertical="center" wrapText="1"/>
    </xf>
    <xf numFmtId="0" fontId="2" fillId="2" borderId="18" xfId="0" applyFont="1" applyFill="1" applyBorder="1" applyAlignment="1">
      <alignment horizontal="justify" vertical="center" wrapText="1"/>
    </xf>
    <xf numFmtId="0" fontId="2" fillId="2" borderId="13" xfId="0" applyFont="1" applyFill="1" applyBorder="1" applyAlignment="1">
      <alignment horizontal="justify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F122"/>
  <sheetViews>
    <sheetView tabSelected="1" view="pageBreakPreview" zoomScaleNormal="100" zoomScaleSheetLayoutView="100" workbookViewId="0">
      <selection activeCell="B9" sqref="B9:E11"/>
    </sheetView>
  </sheetViews>
  <sheetFormatPr defaultRowHeight="15" x14ac:dyDescent="0.25"/>
  <cols>
    <col min="1" max="1" width="4.5703125" customWidth="1"/>
    <col min="3" max="3" width="58.42578125" customWidth="1"/>
    <col min="4" max="4" width="44" customWidth="1"/>
    <col min="5" max="5" width="23.140625" customWidth="1"/>
    <col min="6" max="6" width="46.85546875" customWidth="1"/>
  </cols>
  <sheetData>
    <row r="3" spans="2:6" ht="15.75" thickBot="1" x14ac:dyDescent="0.3"/>
    <row r="4" spans="2:6" x14ac:dyDescent="0.25">
      <c r="B4" s="1" t="s">
        <v>0</v>
      </c>
      <c r="C4" s="91" t="s">
        <v>2</v>
      </c>
      <c r="D4" s="91" t="s">
        <v>3</v>
      </c>
      <c r="E4" s="91" t="s">
        <v>4</v>
      </c>
      <c r="F4" s="3" t="s">
        <v>5</v>
      </c>
    </row>
    <row r="5" spans="2:6" ht="15.75" thickBot="1" x14ac:dyDescent="0.3">
      <c r="B5" s="2" t="s">
        <v>1</v>
      </c>
      <c r="C5" s="92"/>
      <c r="D5" s="92"/>
      <c r="E5" s="92"/>
      <c r="F5" s="4" t="s">
        <v>6</v>
      </c>
    </row>
    <row r="6" spans="2:6" ht="22.5" customHeight="1" thickTop="1" x14ac:dyDescent="0.25">
      <c r="B6" s="120">
        <v>1</v>
      </c>
      <c r="C6" s="122" t="s">
        <v>7</v>
      </c>
      <c r="D6" s="124" t="s">
        <v>8</v>
      </c>
      <c r="E6" s="126" t="s">
        <v>9</v>
      </c>
      <c r="F6" s="89">
        <v>9437417.1899999995</v>
      </c>
    </row>
    <row r="7" spans="2:6" ht="22.5" customHeight="1" thickBot="1" x14ac:dyDescent="0.3">
      <c r="B7" s="121"/>
      <c r="C7" s="123"/>
      <c r="D7" s="125"/>
      <c r="E7" s="127"/>
      <c r="F7" s="90"/>
    </row>
    <row r="8" spans="2:6" ht="57.75" thickBot="1" x14ac:dyDescent="0.3">
      <c r="B8" s="34">
        <v>2</v>
      </c>
      <c r="C8" s="33" t="s">
        <v>10</v>
      </c>
      <c r="D8" s="33" t="s">
        <v>11</v>
      </c>
      <c r="E8" s="35" t="s">
        <v>12</v>
      </c>
      <c r="F8" s="36">
        <v>11158155.09</v>
      </c>
    </row>
    <row r="9" spans="2:6" x14ac:dyDescent="0.25">
      <c r="B9" s="98" t="s">
        <v>13</v>
      </c>
      <c r="C9" s="99"/>
      <c r="D9" s="99"/>
      <c r="E9" s="100"/>
      <c r="F9" s="37"/>
    </row>
    <row r="10" spans="2:6" x14ac:dyDescent="0.25">
      <c r="B10" s="101"/>
      <c r="C10" s="102"/>
      <c r="D10" s="102"/>
      <c r="E10" s="103"/>
      <c r="F10" s="38">
        <f>+F6+F8</f>
        <v>20595572.280000001</v>
      </c>
    </row>
    <row r="11" spans="2:6" ht="15.75" thickBot="1" x14ac:dyDescent="0.3">
      <c r="B11" s="104"/>
      <c r="C11" s="105"/>
      <c r="D11" s="105"/>
      <c r="E11" s="106"/>
      <c r="F11" s="39"/>
    </row>
    <row r="12" spans="2:6" ht="43.5" thickBot="1" x14ac:dyDescent="0.3">
      <c r="B12" s="6">
        <v>3</v>
      </c>
      <c r="C12" s="5" t="s">
        <v>113</v>
      </c>
      <c r="D12" s="5" t="s">
        <v>14</v>
      </c>
      <c r="E12" s="7" t="s">
        <v>15</v>
      </c>
      <c r="F12" s="8">
        <v>41760585.189999998</v>
      </c>
    </row>
    <row r="13" spans="2:6" x14ac:dyDescent="0.25">
      <c r="B13" s="107" t="s">
        <v>16</v>
      </c>
      <c r="C13" s="108"/>
      <c r="D13" s="108"/>
      <c r="E13" s="109"/>
      <c r="F13" s="9"/>
    </row>
    <row r="14" spans="2:6" x14ac:dyDescent="0.25">
      <c r="B14" s="110"/>
      <c r="C14" s="111"/>
      <c r="D14" s="111"/>
      <c r="E14" s="112"/>
      <c r="F14" s="10">
        <f>+F12</f>
        <v>41760585.189999998</v>
      </c>
    </row>
    <row r="15" spans="2:6" ht="15.75" thickBot="1" x14ac:dyDescent="0.3">
      <c r="B15" s="113"/>
      <c r="C15" s="114"/>
      <c r="D15" s="114"/>
      <c r="E15" s="115"/>
      <c r="F15" s="11"/>
    </row>
    <row r="16" spans="2:6" x14ac:dyDescent="0.25">
      <c r="B16" s="12" t="s">
        <v>0</v>
      </c>
      <c r="C16" s="91" t="s">
        <v>2</v>
      </c>
      <c r="D16" s="91" t="s">
        <v>3</v>
      </c>
      <c r="E16" s="91" t="s">
        <v>4</v>
      </c>
      <c r="F16" s="13" t="s">
        <v>5</v>
      </c>
    </row>
    <row r="17" spans="2:6" ht="15.75" thickBot="1" x14ac:dyDescent="0.3">
      <c r="B17" s="2" t="s">
        <v>1</v>
      </c>
      <c r="C17" s="92"/>
      <c r="D17" s="92"/>
      <c r="E17" s="92"/>
      <c r="F17" s="4" t="s">
        <v>6</v>
      </c>
    </row>
    <row r="18" spans="2:6" ht="30" thickTop="1" thickBot="1" x14ac:dyDescent="0.3">
      <c r="B18" s="6">
        <v>4</v>
      </c>
      <c r="C18" s="5" t="s">
        <v>17</v>
      </c>
      <c r="D18" s="5" t="s">
        <v>18</v>
      </c>
      <c r="E18" s="7" t="s">
        <v>19</v>
      </c>
      <c r="F18" s="8">
        <v>1388349.08</v>
      </c>
    </row>
    <row r="19" spans="2:6" x14ac:dyDescent="0.25">
      <c r="B19" s="81">
        <v>5</v>
      </c>
      <c r="C19" s="83" t="s">
        <v>20</v>
      </c>
      <c r="D19" s="85" t="s">
        <v>21</v>
      </c>
      <c r="E19" s="87" t="s">
        <v>22</v>
      </c>
      <c r="F19" s="93">
        <v>30628503.82</v>
      </c>
    </row>
    <row r="20" spans="2:6" ht="15.75" thickBot="1" x14ac:dyDescent="0.3">
      <c r="B20" s="82"/>
      <c r="C20" s="84"/>
      <c r="D20" s="86"/>
      <c r="E20" s="88"/>
      <c r="F20" s="94"/>
    </row>
    <row r="21" spans="2:6" x14ac:dyDescent="0.25">
      <c r="B21" s="81">
        <v>6</v>
      </c>
      <c r="C21" s="83" t="s">
        <v>23</v>
      </c>
      <c r="D21" s="85" t="s">
        <v>21</v>
      </c>
      <c r="E21" s="87" t="s">
        <v>24</v>
      </c>
      <c r="F21" s="93">
        <v>7590344.5999999996</v>
      </c>
    </row>
    <row r="22" spans="2:6" ht="15.75" thickBot="1" x14ac:dyDescent="0.3">
      <c r="B22" s="82"/>
      <c r="C22" s="84"/>
      <c r="D22" s="86"/>
      <c r="E22" s="88"/>
      <c r="F22" s="94"/>
    </row>
    <row r="23" spans="2:6" x14ac:dyDescent="0.25">
      <c r="B23" s="81">
        <v>7</v>
      </c>
      <c r="C23" s="83" t="s">
        <v>25</v>
      </c>
      <c r="D23" s="85" t="s">
        <v>21</v>
      </c>
      <c r="E23" s="87" t="s">
        <v>26</v>
      </c>
      <c r="F23" s="93">
        <v>994924.93</v>
      </c>
    </row>
    <row r="24" spans="2:6" ht="15.75" thickBot="1" x14ac:dyDescent="0.3">
      <c r="B24" s="82"/>
      <c r="C24" s="84"/>
      <c r="D24" s="86"/>
      <c r="E24" s="88"/>
      <c r="F24" s="94"/>
    </row>
    <row r="25" spans="2:6" ht="29.25" thickBot="1" x14ac:dyDescent="0.3">
      <c r="B25" s="6">
        <v>8</v>
      </c>
      <c r="C25" s="5" t="s">
        <v>27</v>
      </c>
      <c r="D25" s="5" t="s">
        <v>28</v>
      </c>
      <c r="E25" s="7" t="s">
        <v>29</v>
      </c>
      <c r="F25" s="8">
        <v>110271995.87</v>
      </c>
    </row>
    <row r="26" spans="2:6" ht="29.25" thickBot="1" x14ac:dyDescent="0.3">
      <c r="B26" s="6">
        <v>9</v>
      </c>
      <c r="C26" s="5" t="s">
        <v>30</v>
      </c>
      <c r="D26" s="5" t="s">
        <v>31</v>
      </c>
      <c r="E26" s="7" t="s">
        <v>32</v>
      </c>
      <c r="F26" s="8">
        <v>146183346.31999999</v>
      </c>
    </row>
    <row r="27" spans="2:6" ht="43.5" thickBot="1" x14ac:dyDescent="0.3">
      <c r="B27" s="6">
        <v>10</v>
      </c>
      <c r="C27" s="5" t="s">
        <v>33</v>
      </c>
      <c r="D27" s="5" t="s">
        <v>31</v>
      </c>
      <c r="E27" s="7" t="s">
        <v>34</v>
      </c>
      <c r="F27" s="8">
        <v>5723225.2699999996</v>
      </c>
    </row>
    <row r="28" spans="2:6" ht="43.5" thickBot="1" x14ac:dyDescent="0.3">
      <c r="B28" s="6">
        <v>11</v>
      </c>
      <c r="C28" s="5" t="s">
        <v>35</v>
      </c>
      <c r="D28" s="5" t="s">
        <v>31</v>
      </c>
      <c r="E28" s="7" t="s">
        <v>36</v>
      </c>
      <c r="F28" s="8">
        <v>35905334.5</v>
      </c>
    </row>
    <row r="29" spans="2:6" ht="29.25" thickBot="1" x14ac:dyDescent="0.3">
      <c r="B29" s="6">
        <v>12</v>
      </c>
      <c r="C29" s="5" t="s">
        <v>37</v>
      </c>
      <c r="D29" s="5" t="s">
        <v>38</v>
      </c>
      <c r="E29" s="7" t="s">
        <v>39</v>
      </c>
      <c r="F29" s="8">
        <v>24677192.199999999</v>
      </c>
    </row>
    <row r="30" spans="2:6" ht="15.75" thickBot="1" x14ac:dyDescent="0.3">
      <c r="B30" s="95" t="s">
        <v>40</v>
      </c>
      <c r="C30" s="96"/>
      <c r="D30" s="96"/>
      <c r="E30" s="97"/>
      <c r="F30" s="14">
        <f>SUM(F18:F29)</f>
        <v>363363216.58999997</v>
      </c>
    </row>
    <row r="31" spans="2:6" x14ac:dyDescent="0.25">
      <c r="B31" s="12" t="s">
        <v>0</v>
      </c>
      <c r="C31" s="91" t="s">
        <v>2</v>
      </c>
      <c r="D31" s="91" t="s">
        <v>3</v>
      </c>
      <c r="E31" s="91" t="s">
        <v>4</v>
      </c>
      <c r="F31" s="13" t="s">
        <v>5</v>
      </c>
    </row>
    <row r="32" spans="2:6" ht="15.75" thickBot="1" x14ac:dyDescent="0.3">
      <c r="B32" s="2" t="s">
        <v>1</v>
      </c>
      <c r="C32" s="92"/>
      <c r="D32" s="92"/>
      <c r="E32" s="92"/>
      <c r="F32" s="4" t="s">
        <v>6</v>
      </c>
    </row>
    <row r="33" spans="2:6" ht="15.75" thickTop="1" x14ac:dyDescent="0.25">
      <c r="B33" s="128">
        <v>13</v>
      </c>
      <c r="C33" s="130" t="s">
        <v>41</v>
      </c>
      <c r="D33" s="132" t="s">
        <v>42</v>
      </c>
      <c r="E33" s="134" t="s">
        <v>43</v>
      </c>
      <c r="F33" s="45">
        <v>6767549.1200000001</v>
      </c>
    </row>
    <row r="34" spans="2:6" x14ac:dyDescent="0.25">
      <c r="B34" s="129"/>
      <c r="C34" s="131"/>
      <c r="D34" s="133"/>
      <c r="E34" s="135"/>
      <c r="F34" s="9" t="s">
        <v>44</v>
      </c>
    </row>
    <row r="35" spans="2:6" ht="29.25" thickBot="1" x14ac:dyDescent="0.3">
      <c r="B35" s="82"/>
      <c r="C35" s="84"/>
      <c r="D35" s="86"/>
      <c r="E35" s="88"/>
      <c r="F35" s="11" t="s">
        <v>45</v>
      </c>
    </row>
    <row r="36" spans="2:6" ht="43.5" thickBot="1" x14ac:dyDescent="0.3">
      <c r="B36" s="6">
        <v>14</v>
      </c>
      <c r="C36" s="5" t="s">
        <v>46</v>
      </c>
      <c r="D36" s="5" t="s">
        <v>47</v>
      </c>
      <c r="E36" s="7" t="s">
        <v>48</v>
      </c>
      <c r="F36" s="8">
        <v>632671791.14999998</v>
      </c>
    </row>
    <row r="37" spans="2:6" ht="43.5" thickBot="1" x14ac:dyDescent="0.3">
      <c r="B37" s="6">
        <v>15</v>
      </c>
      <c r="C37" s="5" t="s">
        <v>49</v>
      </c>
      <c r="D37" s="5" t="s">
        <v>50</v>
      </c>
      <c r="E37" s="7" t="s">
        <v>51</v>
      </c>
      <c r="F37" s="8">
        <v>48059810.969999999</v>
      </c>
    </row>
    <row r="38" spans="2:6" ht="43.5" thickBot="1" x14ac:dyDescent="0.3">
      <c r="B38" s="6">
        <v>16</v>
      </c>
      <c r="C38" s="5" t="s">
        <v>52</v>
      </c>
      <c r="D38" s="5" t="s">
        <v>53</v>
      </c>
      <c r="E38" s="7" t="s">
        <v>54</v>
      </c>
      <c r="F38" s="8">
        <v>96184036.370000005</v>
      </c>
    </row>
    <row r="39" spans="2:6" ht="43.5" thickBot="1" x14ac:dyDescent="0.3">
      <c r="B39" s="6">
        <v>17</v>
      </c>
      <c r="C39" s="5" t="s">
        <v>55</v>
      </c>
      <c r="D39" s="5" t="s">
        <v>53</v>
      </c>
      <c r="E39" s="7" t="s">
        <v>56</v>
      </c>
      <c r="F39" s="8">
        <v>64457528.539999999</v>
      </c>
    </row>
    <row r="40" spans="2:6" ht="43.5" thickBot="1" x14ac:dyDescent="0.3">
      <c r="B40" s="6">
        <v>18</v>
      </c>
      <c r="C40" s="5" t="s">
        <v>57</v>
      </c>
      <c r="D40" s="5" t="s">
        <v>58</v>
      </c>
      <c r="E40" s="7" t="s">
        <v>59</v>
      </c>
      <c r="F40" s="8">
        <v>22518818.260000002</v>
      </c>
    </row>
    <row r="41" spans="2:6" ht="43.5" thickBot="1" x14ac:dyDescent="0.3">
      <c r="B41" s="6">
        <v>19</v>
      </c>
      <c r="C41" s="5" t="s">
        <v>60</v>
      </c>
      <c r="D41" s="5" t="s">
        <v>58</v>
      </c>
      <c r="E41" s="7" t="s">
        <v>61</v>
      </c>
      <c r="F41" s="8">
        <v>44129430.630000003</v>
      </c>
    </row>
    <row r="42" spans="2:6" ht="43.5" thickBot="1" x14ac:dyDescent="0.3">
      <c r="B42" s="6">
        <v>20</v>
      </c>
      <c r="C42" s="5" t="s">
        <v>62</v>
      </c>
      <c r="D42" s="5" t="s">
        <v>58</v>
      </c>
      <c r="E42" s="7" t="s">
        <v>63</v>
      </c>
      <c r="F42" s="8">
        <v>30715706.32</v>
      </c>
    </row>
    <row r="43" spans="2:6" ht="43.5" thickBot="1" x14ac:dyDescent="0.3">
      <c r="B43" s="6">
        <v>21</v>
      </c>
      <c r="C43" s="5" t="s">
        <v>64</v>
      </c>
      <c r="D43" s="5" t="s">
        <v>58</v>
      </c>
      <c r="E43" s="7" t="s">
        <v>65</v>
      </c>
      <c r="F43" s="8">
        <v>27718460.52</v>
      </c>
    </row>
    <row r="44" spans="2:6" ht="15.75" thickBot="1" x14ac:dyDescent="0.3">
      <c r="B44" s="95" t="s">
        <v>114</v>
      </c>
      <c r="C44" s="96"/>
      <c r="D44" s="96"/>
      <c r="E44" s="97"/>
      <c r="F44" s="14">
        <f>+F43+F42+F41+F40+F39+F38+F37+F36+F33</f>
        <v>973223131.88</v>
      </c>
    </row>
    <row r="45" spans="2:6" ht="15.75" thickBot="1" x14ac:dyDescent="0.3">
      <c r="B45" s="6"/>
      <c r="C45" s="5"/>
      <c r="D45" s="5"/>
      <c r="E45" s="7"/>
      <c r="F45" s="8"/>
    </row>
    <row r="46" spans="2:6" s="44" customFormat="1" ht="43.5" thickBot="1" x14ac:dyDescent="0.3">
      <c r="B46" s="40">
        <v>22</v>
      </c>
      <c r="C46" s="41" t="s">
        <v>66</v>
      </c>
      <c r="D46" s="41" t="s">
        <v>67</v>
      </c>
      <c r="E46" s="42" t="s">
        <v>68</v>
      </c>
      <c r="F46" s="43">
        <v>25000000</v>
      </c>
    </row>
    <row r="47" spans="2:6" s="32" customFormat="1" ht="15.75" thickBot="1" x14ac:dyDescent="0.3">
      <c r="B47" s="78" t="s">
        <v>115</v>
      </c>
      <c r="C47" s="79"/>
      <c r="D47" s="79"/>
      <c r="E47" s="80"/>
      <c r="F47" s="31">
        <f>+F46</f>
        <v>25000000</v>
      </c>
    </row>
    <row r="48" spans="2:6" ht="29.25" thickBot="1" x14ac:dyDescent="0.3">
      <c r="B48" s="6">
        <v>23</v>
      </c>
      <c r="C48" s="5" t="s">
        <v>69</v>
      </c>
      <c r="D48" s="5" t="s">
        <v>70</v>
      </c>
      <c r="E48" s="7" t="s">
        <v>71</v>
      </c>
      <c r="F48" s="8">
        <v>289414866.11000001</v>
      </c>
    </row>
    <row r="49" spans="2:6" s="32" customFormat="1" ht="15.75" thickBot="1" x14ac:dyDescent="0.3">
      <c r="B49" s="78" t="s">
        <v>72</v>
      </c>
      <c r="C49" s="79"/>
      <c r="D49" s="79"/>
      <c r="E49" s="80"/>
      <c r="F49" s="31">
        <v>289414866.11000001</v>
      </c>
    </row>
    <row r="50" spans="2:6" ht="23.25" customHeight="1" x14ac:dyDescent="0.25">
      <c r="B50" s="81">
        <v>24</v>
      </c>
      <c r="C50" s="83" t="s">
        <v>73</v>
      </c>
      <c r="D50" s="85" t="s">
        <v>74</v>
      </c>
      <c r="E50" s="87" t="s">
        <v>75</v>
      </c>
      <c r="F50" s="9" t="s">
        <v>76</v>
      </c>
    </row>
    <row r="51" spans="2:6" ht="23.25" customHeight="1" thickBot="1" x14ac:dyDescent="0.3">
      <c r="B51" s="82"/>
      <c r="C51" s="84"/>
      <c r="D51" s="86"/>
      <c r="E51" s="88"/>
      <c r="F51" s="8">
        <v>35343392.649999999</v>
      </c>
    </row>
    <row r="52" spans="2:6" ht="23.25" customHeight="1" x14ac:dyDescent="0.25">
      <c r="B52" s="81">
        <v>25</v>
      </c>
      <c r="C52" s="83" t="s">
        <v>77</v>
      </c>
      <c r="D52" s="85" t="s">
        <v>74</v>
      </c>
      <c r="E52" s="87" t="s">
        <v>75</v>
      </c>
      <c r="F52" s="9" t="s">
        <v>78</v>
      </c>
    </row>
    <row r="53" spans="2:6" ht="23.25" customHeight="1" thickBot="1" x14ac:dyDescent="0.3">
      <c r="B53" s="82"/>
      <c r="C53" s="84"/>
      <c r="D53" s="86"/>
      <c r="E53" s="88"/>
      <c r="F53" s="8">
        <v>9117642.9000000004</v>
      </c>
    </row>
    <row r="54" spans="2:6" s="32" customFormat="1" ht="15.75" thickBot="1" x14ac:dyDescent="0.3">
      <c r="B54" s="78" t="s">
        <v>79</v>
      </c>
      <c r="C54" s="79"/>
      <c r="D54" s="79"/>
      <c r="E54" s="80"/>
      <c r="F54" s="31">
        <f>+F51+F53</f>
        <v>44461035.549999997</v>
      </c>
    </row>
    <row r="57" spans="2:6" ht="15.75" thickBot="1" x14ac:dyDescent="0.3"/>
    <row r="58" spans="2:6" ht="15.75" x14ac:dyDescent="0.25">
      <c r="B58" s="15" t="s">
        <v>0</v>
      </c>
      <c r="C58" s="75" t="s">
        <v>2</v>
      </c>
      <c r="D58" s="75" t="s">
        <v>3</v>
      </c>
      <c r="E58" s="75" t="s">
        <v>80</v>
      </c>
      <c r="F58" s="75" t="s">
        <v>81</v>
      </c>
    </row>
    <row r="59" spans="2:6" ht="16.5" thickBot="1" x14ac:dyDescent="0.3">
      <c r="B59" s="16" t="s">
        <v>1</v>
      </c>
      <c r="C59" s="76"/>
      <c r="D59" s="76"/>
      <c r="E59" s="76"/>
      <c r="F59" s="76"/>
    </row>
    <row r="60" spans="2:6" ht="16.5" thickTop="1" x14ac:dyDescent="0.25">
      <c r="B60" s="65">
        <v>26</v>
      </c>
      <c r="C60" s="67" t="s">
        <v>83</v>
      </c>
      <c r="D60" s="69" t="s">
        <v>84</v>
      </c>
      <c r="E60" s="71">
        <v>34341055.719999999</v>
      </c>
      <c r="F60" s="17" t="s">
        <v>85</v>
      </c>
    </row>
    <row r="61" spans="2:6" ht="48" thickBot="1" x14ac:dyDescent="0.3">
      <c r="B61" s="66"/>
      <c r="C61" s="68"/>
      <c r="D61" s="70"/>
      <c r="E61" s="72"/>
      <c r="F61" s="18" t="s">
        <v>86</v>
      </c>
    </row>
    <row r="62" spans="2:6" ht="15.75" x14ac:dyDescent="0.25">
      <c r="B62" s="65">
        <v>27</v>
      </c>
      <c r="C62" s="67" t="s">
        <v>87</v>
      </c>
      <c r="D62" s="69" t="s">
        <v>88</v>
      </c>
      <c r="E62" s="71">
        <v>47056958.299999997</v>
      </c>
      <c r="F62" s="17" t="s">
        <v>85</v>
      </c>
    </row>
    <row r="63" spans="2:6" ht="48" thickBot="1" x14ac:dyDescent="0.3">
      <c r="B63" s="66"/>
      <c r="C63" s="68"/>
      <c r="D63" s="70"/>
      <c r="E63" s="72"/>
      <c r="F63" s="18" t="s">
        <v>89</v>
      </c>
    </row>
    <row r="64" spans="2:6" ht="15.75" x14ac:dyDescent="0.25">
      <c r="B64" s="57">
        <v>28</v>
      </c>
      <c r="C64" s="59" t="s">
        <v>90</v>
      </c>
      <c r="D64" s="19" t="s">
        <v>82</v>
      </c>
      <c r="E64" s="46">
        <v>142313734.34999999</v>
      </c>
      <c r="F64" s="61" t="s">
        <v>91</v>
      </c>
    </row>
    <row r="65" spans="2:6" ht="15.75" x14ac:dyDescent="0.25">
      <c r="B65" s="73"/>
      <c r="C65" s="74"/>
      <c r="D65" s="19" t="s">
        <v>84</v>
      </c>
      <c r="E65" s="46">
        <v>293893090.51999998</v>
      </c>
      <c r="F65" s="77"/>
    </row>
    <row r="66" spans="2:6" ht="16.5" thickBot="1" x14ac:dyDescent="0.3">
      <c r="B66" s="58"/>
      <c r="C66" s="60"/>
      <c r="D66" s="20"/>
      <c r="E66" s="47"/>
      <c r="F66" s="62"/>
    </row>
    <row r="67" spans="2:6" ht="15.75" x14ac:dyDescent="0.25">
      <c r="B67" s="57">
        <v>29</v>
      </c>
      <c r="C67" s="59" t="s">
        <v>92</v>
      </c>
      <c r="D67" s="19" t="s">
        <v>82</v>
      </c>
      <c r="E67" s="46">
        <v>79742997.739999995</v>
      </c>
      <c r="F67" s="61" t="s">
        <v>91</v>
      </c>
    </row>
    <row r="68" spans="2:6" ht="16.5" thickBot="1" x14ac:dyDescent="0.3">
      <c r="B68" s="58"/>
      <c r="C68" s="60"/>
      <c r="D68" s="21" t="s">
        <v>84</v>
      </c>
      <c r="E68" s="48">
        <v>66269067.789999999</v>
      </c>
      <c r="F68" s="62"/>
    </row>
    <row r="69" spans="2:6" ht="15.75" x14ac:dyDescent="0.25">
      <c r="B69" s="57">
        <v>30</v>
      </c>
      <c r="C69" s="59" t="s">
        <v>93</v>
      </c>
      <c r="D69" s="19" t="s">
        <v>82</v>
      </c>
      <c r="E69" s="46">
        <v>88663370.609999999</v>
      </c>
      <c r="F69" s="61" t="s">
        <v>91</v>
      </c>
    </row>
    <row r="70" spans="2:6" ht="16.5" thickBot="1" x14ac:dyDescent="0.3">
      <c r="B70" s="58"/>
      <c r="C70" s="60"/>
      <c r="D70" s="21" t="s">
        <v>84</v>
      </c>
      <c r="E70" s="48">
        <v>153537308.58000001</v>
      </c>
      <c r="F70" s="62"/>
    </row>
    <row r="71" spans="2:6" ht="15.75" x14ac:dyDescent="0.25">
      <c r="B71" s="57">
        <v>31</v>
      </c>
      <c r="C71" s="59" t="s">
        <v>94</v>
      </c>
      <c r="D71" s="61" t="s">
        <v>84</v>
      </c>
      <c r="E71" s="63">
        <v>49643571.149999999</v>
      </c>
      <c r="F71" s="19" t="s">
        <v>95</v>
      </c>
    </row>
    <row r="72" spans="2:6" ht="48" thickBot="1" x14ac:dyDescent="0.3">
      <c r="B72" s="58"/>
      <c r="C72" s="60"/>
      <c r="D72" s="62"/>
      <c r="E72" s="64"/>
      <c r="F72" s="21" t="s">
        <v>96</v>
      </c>
    </row>
    <row r="73" spans="2:6" ht="15.75" x14ac:dyDescent="0.25">
      <c r="B73" s="57">
        <v>32</v>
      </c>
      <c r="C73" s="59" t="s">
        <v>97</v>
      </c>
      <c r="D73" s="61" t="s">
        <v>84</v>
      </c>
      <c r="E73" s="63">
        <v>49577360.020000003</v>
      </c>
      <c r="F73" s="19" t="s">
        <v>95</v>
      </c>
    </row>
    <row r="74" spans="2:6" ht="48" thickBot="1" x14ac:dyDescent="0.3">
      <c r="B74" s="58"/>
      <c r="C74" s="60"/>
      <c r="D74" s="62"/>
      <c r="E74" s="64"/>
      <c r="F74" s="21" t="s">
        <v>96</v>
      </c>
    </row>
    <row r="75" spans="2:6" ht="15.75" x14ac:dyDescent="0.25">
      <c r="B75" s="57">
        <v>33</v>
      </c>
      <c r="C75" s="59" t="s">
        <v>98</v>
      </c>
      <c r="D75" s="61" t="s">
        <v>84</v>
      </c>
      <c r="E75" s="63">
        <v>48617375.920000002</v>
      </c>
      <c r="F75" s="19" t="s">
        <v>95</v>
      </c>
    </row>
    <row r="76" spans="2:6" ht="48" thickBot="1" x14ac:dyDescent="0.3">
      <c r="B76" s="58"/>
      <c r="C76" s="60"/>
      <c r="D76" s="62"/>
      <c r="E76" s="64"/>
      <c r="F76" s="21" t="s">
        <v>96</v>
      </c>
    </row>
    <row r="77" spans="2:6" ht="15.75" x14ac:dyDescent="0.25">
      <c r="B77" s="57">
        <v>34</v>
      </c>
      <c r="C77" s="59" t="s">
        <v>99</v>
      </c>
      <c r="D77" s="61" t="s">
        <v>84</v>
      </c>
      <c r="E77" s="63">
        <v>49329490.740000002</v>
      </c>
      <c r="F77" s="19" t="s">
        <v>95</v>
      </c>
    </row>
    <row r="78" spans="2:6" ht="48" thickBot="1" x14ac:dyDescent="0.3">
      <c r="B78" s="58"/>
      <c r="C78" s="60"/>
      <c r="D78" s="62"/>
      <c r="E78" s="64"/>
      <c r="F78" s="21" t="s">
        <v>96</v>
      </c>
    </row>
    <row r="79" spans="2:6" ht="15.75" x14ac:dyDescent="0.25">
      <c r="B79" s="57">
        <v>35</v>
      </c>
      <c r="C79" s="59" t="s">
        <v>100</v>
      </c>
      <c r="D79" s="61" t="s">
        <v>84</v>
      </c>
      <c r="E79" s="63">
        <v>9785817.6799999997</v>
      </c>
      <c r="F79" s="19" t="s">
        <v>95</v>
      </c>
    </row>
    <row r="80" spans="2:6" ht="32.25" thickBot="1" x14ac:dyDescent="0.3">
      <c r="B80" s="58"/>
      <c r="C80" s="60"/>
      <c r="D80" s="62"/>
      <c r="E80" s="64"/>
      <c r="F80" s="21" t="s">
        <v>101</v>
      </c>
    </row>
    <row r="81" spans="2:6" ht="15.75" x14ac:dyDescent="0.25">
      <c r="B81" s="57">
        <v>36</v>
      </c>
      <c r="C81" s="59" t="s">
        <v>102</v>
      </c>
      <c r="D81" s="61" t="s">
        <v>84</v>
      </c>
      <c r="E81" s="63">
        <v>10401808</v>
      </c>
      <c r="F81" s="19" t="s">
        <v>95</v>
      </c>
    </row>
    <row r="82" spans="2:6" ht="32.25" thickBot="1" x14ac:dyDescent="0.3">
      <c r="B82" s="58"/>
      <c r="C82" s="60"/>
      <c r="D82" s="62"/>
      <c r="E82" s="64"/>
      <c r="F82" s="21" t="s">
        <v>103</v>
      </c>
    </row>
    <row r="83" spans="2:6" ht="15.75" x14ac:dyDescent="0.25">
      <c r="B83" s="57">
        <v>37</v>
      </c>
      <c r="C83" s="59" t="s">
        <v>104</v>
      </c>
      <c r="D83" s="61" t="s">
        <v>84</v>
      </c>
      <c r="E83" s="63">
        <v>8809957.7899999991</v>
      </c>
      <c r="F83" s="19" t="s">
        <v>95</v>
      </c>
    </row>
    <row r="84" spans="2:6" ht="32.25" thickBot="1" x14ac:dyDescent="0.3">
      <c r="B84" s="58"/>
      <c r="C84" s="60"/>
      <c r="D84" s="62"/>
      <c r="E84" s="64"/>
      <c r="F84" s="21" t="s">
        <v>103</v>
      </c>
    </row>
    <row r="85" spans="2:6" ht="15.75" x14ac:dyDescent="0.25">
      <c r="B85" s="57">
        <v>38</v>
      </c>
      <c r="C85" s="59" t="s">
        <v>105</v>
      </c>
      <c r="D85" s="61" t="s">
        <v>84</v>
      </c>
      <c r="E85" s="63">
        <v>7740707.6900000004</v>
      </c>
      <c r="F85" s="19" t="s">
        <v>95</v>
      </c>
    </row>
    <row r="86" spans="2:6" ht="32.25" thickBot="1" x14ac:dyDescent="0.3">
      <c r="B86" s="58"/>
      <c r="C86" s="60"/>
      <c r="D86" s="62"/>
      <c r="E86" s="64"/>
      <c r="F86" s="21" t="s">
        <v>103</v>
      </c>
    </row>
    <row r="87" spans="2:6" ht="15.75" x14ac:dyDescent="0.25">
      <c r="B87" s="57">
        <v>39</v>
      </c>
      <c r="C87" s="59" t="s">
        <v>106</v>
      </c>
      <c r="D87" s="61" t="s">
        <v>84</v>
      </c>
      <c r="E87" s="63">
        <v>64294837.530000001</v>
      </c>
      <c r="F87" s="19" t="s">
        <v>95</v>
      </c>
    </row>
    <row r="88" spans="2:6" ht="16.5" thickBot="1" x14ac:dyDescent="0.3">
      <c r="B88" s="58"/>
      <c r="C88" s="60"/>
      <c r="D88" s="62"/>
      <c r="E88" s="64"/>
      <c r="F88" s="21" t="s">
        <v>107</v>
      </c>
    </row>
    <row r="89" spans="2:6" s="32" customFormat="1" ht="15.75" customHeight="1" thickBot="1" x14ac:dyDescent="0.3">
      <c r="B89" s="116" t="s">
        <v>116</v>
      </c>
      <c r="C89" s="117"/>
      <c r="D89" s="117"/>
      <c r="E89" s="49">
        <f>SUM(E60:E88)</f>
        <v>1204018510.1299999</v>
      </c>
      <c r="F89" s="31"/>
    </row>
    <row r="91" spans="2:6" ht="15.75" thickBot="1" x14ac:dyDescent="0.3"/>
    <row r="92" spans="2:6" x14ac:dyDescent="0.25">
      <c r="B92" s="22" t="s">
        <v>0</v>
      </c>
      <c r="C92" s="55" t="s">
        <v>2</v>
      </c>
      <c r="D92" s="55" t="s">
        <v>3</v>
      </c>
      <c r="E92" s="55" t="s">
        <v>80</v>
      </c>
      <c r="F92" s="55" t="s">
        <v>81</v>
      </c>
    </row>
    <row r="93" spans="2:6" ht="15.75" thickBot="1" x14ac:dyDescent="0.3">
      <c r="B93" s="23" t="s">
        <v>1</v>
      </c>
      <c r="C93" s="56"/>
      <c r="D93" s="56"/>
      <c r="E93" s="56"/>
      <c r="F93" s="56"/>
    </row>
    <row r="94" spans="2:6" ht="30" thickTop="1" thickBot="1" x14ac:dyDescent="0.3">
      <c r="B94" s="24">
        <v>40</v>
      </c>
      <c r="C94" s="25" t="s">
        <v>108</v>
      </c>
      <c r="D94" s="25" t="s">
        <v>109</v>
      </c>
      <c r="E94" s="26">
        <v>28436370.899999999</v>
      </c>
      <c r="F94" s="27" t="s">
        <v>95</v>
      </c>
    </row>
    <row r="95" spans="2:6" ht="29.25" thickBot="1" x14ac:dyDescent="0.3">
      <c r="B95" s="24">
        <v>41</v>
      </c>
      <c r="C95" s="28" t="s">
        <v>110</v>
      </c>
      <c r="D95" s="28" t="s">
        <v>109</v>
      </c>
      <c r="E95" s="29">
        <v>28436370.899999999</v>
      </c>
      <c r="F95" s="30" t="s">
        <v>95</v>
      </c>
    </row>
    <row r="96" spans="2:6" ht="29.25" thickBot="1" x14ac:dyDescent="0.3">
      <c r="B96" s="24">
        <v>42</v>
      </c>
      <c r="C96" s="25" t="s">
        <v>111</v>
      </c>
      <c r="D96" s="25" t="s">
        <v>109</v>
      </c>
      <c r="E96" s="26">
        <v>28436370.899999999</v>
      </c>
      <c r="F96" s="27" t="s">
        <v>95</v>
      </c>
    </row>
    <row r="97" spans="2:6" ht="29.25" thickBot="1" x14ac:dyDescent="0.3">
      <c r="B97" s="24">
        <v>43</v>
      </c>
      <c r="C97" s="28" t="s">
        <v>112</v>
      </c>
      <c r="D97" s="28" t="s">
        <v>84</v>
      </c>
      <c r="E97" s="29">
        <v>1353927526.0599999</v>
      </c>
      <c r="F97" s="30" t="s">
        <v>95</v>
      </c>
    </row>
    <row r="98" spans="2:6" s="32" customFormat="1" ht="15.75" customHeight="1" thickBot="1" x14ac:dyDescent="0.3">
      <c r="B98" s="116" t="s">
        <v>116</v>
      </c>
      <c r="C98" s="117"/>
      <c r="D98" s="117"/>
      <c r="E98" s="49">
        <f>SUM(E94:E97)</f>
        <v>1439236638.76</v>
      </c>
      <c r="F98" s="31"/>
    </row>
    <row r="100" spans="2:6" x14ac:dyDescent="0.25">
      <c r="C100" s="118" t="s">
        <v>122</v>
      </c>
      <c r="D100" s="118"/>
      <c r="E100" s="51">
        <f>+E98+E89+F54+F49+F47+F30+F14+F10+F44</f>
        <v>4401073556.4900007</v>
      </c>
      <c r="F100" s="52">
        <f>+E100/5</f>
        <v>880214711.2980001</v>
      </c>
    </row>
    <row r="101" spans="2:6" x14ac:dyDescent="0.25">
      <c r="C101" s="119" t="s">
        <v>117</v>
      </c>
      <c r="D101" s="119"/>
      <c r="E101" s="50">
        <f>+E69+E67+E64+F10</f>
        <v>331315674.98000002</v>
      </c>
      <c r="F101" s="52">
        <f t="shared" ref="F101:F107" si="0">+E101/5</f>
        <v>66263134.996000007</v>
      </c>
    </row>
    <row r="102" spans="2:6" x14ac:dyDescent="0.25">
      <c r="C102" s="119" t="s">
        <v>118</v>
      </c>
      <c r="D102" s="119"/>
      <c r="E102" s="50">
        <f>+E96+E95+E94+F30</f>
        <v>448672329.28999996</v>
      </c>
      <c r="F102" s="52">
        <f t="shared" si="0"/>
        <v>89734465.857999995</v>
      </c>
    </row>
    <row r="103" spans="2:6" x14ac:dyDescent="0.25">
      <c r="C103" s="119" t="s">
        <v>119</v>
      </c>
      <c r="D103" s="119"/>
      <c r="E103" s="50">
        <f>+F14</f>
        <v>41760585.189999998</v>
      </c>
      <c r="F103" s="52">
        <f t="shared" si="0"/>
        <v>8352117.0379999997</v>
      </c>
    </row>
    <row r="104" spans="2:6" x14ac:dyDescent="0.25">
      <c r="C104" s="119" t="s">
        <v>70</v>
      </c>
      <c r="D104" s="119"/>
      <c r="E104" s="50">
        <f>+F49</f>
        <v>289414866.11000001</v>
      </c>
      <c r="F104" s="52">
        <f t="shared" si="0"/>
        <v>57882973.222000003</v>
      </c>
    </row>
    <row r="105" spans="2:6" x14ac:dyDescent="0.25">
      <c r="C105" s="119" t="s">
        <v>120</v>
      </c>
      <c r="D105" s="119"/>
      <c r="E105" s="50">
        <f>+F47</f>
        <v>25000000</v>
      </c>
      <c r="F105" s="52">
        <f t="shared" si="0"/>
        <v>5000000</v>
      </c>
    </row>
    <row r="106" spans="2:6" x14ac:dyDescent="0.25">
      <c r="C106" s="119" t="s">
        <v>74</v>
      </c>
      <c r="D106" s="119"/>
      <c r="E106" s="50">
        <f>+F54</f>
        <v>44461035.549999997</v>
      </c>
      <c r="F106" s="52">
        <f t="shared" si="0"/>
        <v>8892207.1099999994</v>
      </c>
    </row>
    <row r="107" spans="2:6" x14ac:dyDescent="0.25">
      <c r="C107" s="119" t="s">
        <v>121</v>
      </c>
      <c r="D107" s="119"/>
      <c r="E107" s="50">
        <f>+E97+E89-E64-E67-E69</f>
        <v>2247225933.4899998</v>
      </c>
      <c r="F107" s="52">
        <f t="shared" si="0"/>
        <v>449445186.69799995</v>
      </c>
    </row>
    <row r="108" spans="2:6" x14ac:dyDescent="0.25">
      <c r="E108" s="50"/>
    </row>
    <row r="110" spans="2:6" x14ac:dyDescent="0.25">
      <c r="C110" s="136" t="s">
        <v>123</v>
      </c>
      <c r="D110" s="136"/>
      <c r="E110" s="50">
        <f>+F6+F8+F12+F26+F33+F36+F43+E64+E65+E67+E68+E69+E70</f>
        <v>1700116874.1699996</v>
      </c>
      <c r="F110" s="52">
        <f t="shared" ref="F110" si="1">+E110/5</f>
        <v>340023374.83399993</v>
      </c>
    </row>
    <row r="113" spans="3:5" x14ac:dyDescent="0.25">
      <c r="C113" s="137" t="s">
        <v>124</v>
      </c>
      <c r="D113" s="137"/>
      <c r="E113" s="53">
        <f>+F36+F38+F39+F48+E89+E94+E95+E96</f>
        <v>2372055845.0000005</v>
      </c>
    </row>
    <row r="114" spans="3:5" x14ac:dyDescent="0.25">
      <c r="C114" s="137" t="s">
        <v>125</v>
      </c>
      <c r="D114" s="137"/>
      <c r="E114" s="54"/>
    </row>
    <row r="115" spans="3:5" x14ac:dyDescent="0.25">
      <c r="C115" s="137" t="s">
        <v>126</v>
      </c>
      <c r="D115" s="137"/>
      <c r="E115" s="53">
        <f>+E97</f>
        <v>1353927526.0599999</v>
      </c>
    </row>
    <row r="116" spans="3:5" x14ac:dyDescent="0.25">
      <c r="C116" s="136" t="s">
        <v>127</v>
      </c>
      <c r="D116" s="136"/>
      <c r="E116" s="50">
        <f>SUM(E113:E115)</f>
        <v>3725983371.0600004</v>
      </c>
    </row>
    <row r="117" spans="3:5" x14ac:dyDescent="0.25">
      <c r="C117" s="136" t="s">
        <v>128</v>
      </c>
      <c r="D117" s="136"/>
      <c r="E117" s="50">
        <f>+F33+F43+F42+F41+F40</f>
        <v>131849964.85000001</v>
      </c>
    </row>
    <row r="118" spans="3:5" x14ac:dyDescent="0.25">
      <c r="C118" s="136" t="s">
        <v>129</v>
      </c>
      <c r="D118" s="136"/>
      <c r="E118" s="50">
        <f>+F26+F27+F28+F46</f>
        <v>212811906.09</v>
      </c>
    </row>
    <row r="119" spans="3:5" x14ac:dyDescent="0.25">
      <c r="C119" s="136" t="s">
        <v>130</v>
      </c>
      <c r="D119" s="136"/>
      <c r="E119" s="50">
        <f>+F6+F8+F12+F25+F29+F51+F53</f>
        <v>241766381.09</v>
      </c>
    </row>
    <row r="120" spans="3:5" x14ac:dyDescent="0.25">
      <c r="C120" s="136" t="s">
        <v>131</v>
      </c>
      <c r="D120" s="136"/>
      <c r="E120" s="50">
        <f>+F18+F19+F21+F23+F37</f>
        <v>88661933.400000006</v>
      </c>
    </row>
    <row r="121" spans="3:5" x14ac:dyDescent="0.25">
      <c r="E121" s="50">
        <f>SUM(E116:E120)</f>
        <v>4401073556.4899998</v>
      </c>
    </row>
    <row r="122" spans="3:5" x14ac:dyDescent="0.25">
      <c r="E122" s="50"/>
    </row>
  </sheetData>
  <mergeCells count="128">
    <mergeCell ref="C117:D117"/>
    <mergeCell ref="C118:D118"/>
    <mergeCell ref="C119:D119"/>
    <mergeCell ref="C120:D120"/>
    <mergeCell ref="C104:D104"/>
    <mergeCell ref="C105:D105"/>
    <mergeCell ref="C106:D106"/>
    <mergeCell ref="C107:D107"/>
    <mergeCell ref="C110:D110"/>
    <mergeCell ref="C113:D113"/>
    <mergeCell ref="C114:D114"/>
    <mergeCell ref="C115:D115"/>
    <mergeCell ref="C116:D116"/>
    <mergeCell ref="C100:D100"/>
    <mergeCell ref="C101:D101"/>
    <mergeCell ref="C102:D102"/>
    <mergeCell ref="C103:D103"/>
    <mergeCell ref="B6:B7"/>
    <mergeCell ref="C6:C7"/>
    <mergeCell ref="D6:D7"/>
    <mergeCell ref="E6:E7"/>
    <mergeCell ref="C31:C32"/>
    <mergeCell ref="D31:D32"/>
    <mergeCell ref="E31:E32"/>
    <mergeCell ref="B33:B35"/>
    <mergeCell ref="C33:C35"/>
    <mergeCell ref="D33:D35"/>
    <mergeCell ref="E33:E35"/>
    <mergeCell ref="E23:E24"/>
    <mergeCell ref="B52:B53"/>
    <mergeCell ref="C52:C53"/>
    <mergeCell ref="D52:D53"/>
    <mergeCell ref="E52:E53"/>
    <mergeCell ref="B54:E54"/>
    <mergeCell ref="C19:C20"/>
    <mergeCell ref="D19:D20"/>
    <mergeCell ref="E19:E20"/>
    <mergeCell ref="B23:B24"/>
    <mergeCell ref="C23:C24"/>
    <mergeCell ref="D23:D24"/>
    <mergeCell ref="B44:E44"/>
    <mergeCell ref="B89:D89"/>
    <mergeCell ref="B98:D98"/>
    <mergeCell ref="B47:E47"/>
    <mergeCell ref="B49:E49"/>
    <mergeCell ref="B50:B51"/>
    <mergeCell ref="C50:C51"/>
    <mergeCell ref="D50:D51"/>
    <mergeCell ref="E50:E51"/>
    <mergeCell ref="F6:F7"/>
    <mergeCell ref="C4:C5"/>
    <mergeCell ref="D4:D5"/>
    <mergeCell ref="E4:E5"/>
    <mergeCell ref="F23:F24"/>
    <mergeCell ref="B30:E30"/>
    <mergeCell ref="F19:F20"/>
    <mergeCell ref="B21:B22"/>
    <mergeCell ref="C21:C22"/>
    <mergeCell ref="D21:D22"/>
    <mergeCell ref="E21:E22"/>
    <mergeCell ref="F21:F22"/>
    <mergeCell ref="B9:E11"/>
    <mergeCell ref="B13:E15"/>
    <mergeCell ref="C16:C17"/>
    <mergeCell ref="D16:D17"/>
    <mergeCell ref="E16:E17"/>
    <mergeCell ref="B19:B20"/>
    <mergeCell ref="F69:F70"/>
    <mergeCell ref="B62:B63"/>
    <mergeCell ref="C62:C63"/>
    <mergeCell ref="D62:D63"/>
    <mergeCell ref="E62:E63"/>
    <mergeCell ref="B64:B66"/>
    <mergeCell ref="C64:C66"/>
    <mergeCell ref="F58:F59"/>
    <mergeCell ref="B60:B61"/>
    <mergeCell ref="C60:C61"/>
    <mergeCell ref="D60:D61"/>
    <mergeCell ref="E60:E61"/>
    <mergeCell ref="F64:F66"/>
    <mergeCell ref="B67:B68"/>
    <mergeCell ref="C67:C68"/>
    <mergeCell ref="F67:F68"/>
    <mergeCell ref="C58:C59"/>
    <mergeCell ref="D58:D59"/>
    <mergeCell ref="E58:E59"/>
    <mergeCell ref="B71:B72"/>
    <mergeCell ref="C71:C72"/>
    <mergeCell ref="D71:D72"/>
    <mergeCell ref="E71:E72"/>
    <mergeCell ref="B73:B74"/>
    <mergeCell ref="C73:C74"/>
    <mergeCell ref="D73:D74"/>
    <mergeCell ref="E73:E74"/>
    <mergeCell ref="B69:B70"/>
    <mergeCell ref="C69:C70"/>
    <mergeCell ref="B79:B80"/>
    <mergeCell ref="C79:C80"/>
    <mergeCell ref="D79:D80"/>
    <mergeCell ref="E79:E80"/>
    <mergeCell ref="B81:B82"/>
    <mergeCell ref="C81:C82"/>
    <mergeCell ref="D81:D82"/>
    <mergeCell ref="E81:E82"/>
    <mergeCell ref="B75:B76"/>
    <mergeCell ref="C75:C76"/>
    <mergeCell ref="D75:D76"/>
    <mergeCell ref="E75:E76"/>
    <mergeCell ref="B77:B78"/>
    <mergeCell ref="C77:C78"/>
    <mergeCell ref="D77:D78"/>
    <mergeCell ref="E77:E78"/>
    <mergeCell ref="F92:F93"/>
    <mergeCell ref="B87:B88"/>
    <mergeCell ref="C87:C88"/>
    <mergeCell ref="D87:D88"/>
    <mergeCell ref="E87:E88"/>
    <mergeCell ref="C92:C93"/>
    <mergeCell ref="D92:D93"/>
    <mergeCell ref="E92:E93"/>
    <mergeCell ref="B83:B84"/>
    <mergeCell ref="C83:C84"/>
    <mergeCell ref="D83:D84"/>
    <mergeCell ref="E83:E84"/>
    <mergeCell ref="B85:B86"/>
    <mergeCell ref="C85:C86"/>
    <mergeCell ref="D85:D86"/>
    <mergeCell ref="E85:E86"/>
  </mergeCells>
  <pageMargins left="0.70866141732283472" right="0.70866141732283472" top="0.74803149606299213" bottom="0.74803149606299213" header="0.31496062992125984" footer="0.31496062992125984"/>
  <pageSetup paperSize="8" scale="98" orientation="landscape" r:id="rId1"/>
  <rowBreaks count="2" manualBreakCount="2">
    <brk id="56" max="16383" man="1"/>
    <brk id="8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Ionut Pavel Sarac</dc:creator>
  <cp:lastModifiedBy>Alex Alin</cp:lastModifiedBy>
  <cp:lastPrinted>2025-02-05T13:42:46Z</cp:lastPrinted>
  <dcterms:created xsi:type="dcterms:W3CDTF">2025-02-05T13:26:35Z</dcterms:created>
  <dcterms:modified xsi:type="dcterms:W3CDTF">2025-02-11T13:50:28Z</dcterms:modified>
</cp:coreProperties>
</file>